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ea\04品質サービス\00品質月サービス\令和4年度品質月サービス\43熊本県\435104_相良村\財務書類\05 品質サービス\05_一般会計等財務書類\"/>
    </mc:Choice>
  </mc:AlternateContent>
  <xr:revisionPtr revIDLastSave="0" documentId="13_ncr:1_{C9D65A57-8ABD-41CF-BBE2-D1CDB1479D2B}" xr6:coauthVersionLast="47" xr6:coauthVersionMax="47" xr10:uidLastSave="{00000000-0000-0000-0000-000000000000}"/>
  <bookViews>
    <workbookView xWindow="28680" yWindow="-120" windowWidth="29040" windowHeight="15990" tabRatio="811" firstSheet="5" activeTab="5" xr2:uid="{00000000-000D-0000-FFFF-FFFF00000000}"/>
  </bookViews>
  <sheets>
    <sheet name="前年度一般会計等貸借対照表" sheetId="26" state="hidden" r:id="rId1"/>
    <sheet name="一般会計等貸借対照表" sheetId="22" state="hidden" r:id="rId2"/>
    <sheet name="一般会計等行政コスト計算書" sheetId="23" state="hidden" r:id="rId3"/>
    <sheet name="一般会計等純資産変動計算書" sheetId="24" state="hidden" r:id="rId4"/>
    <sheet name="一般会計等資金収支計算書" sheetId="25" state="hidden" r:id="rId5"/>
    <sheet name="有形固定資産" sheetId="21" r:id="rId6"/>
    <sheet name="投資及び出資金" sheetId="8" r:id="rId7"/>
    <sheet name="基金" sheetId="9" r:id="rId8"/>
    <sheet name="貸付金" sheetId="10" r:id="rId9"/>
    <sheet name="未収金及び長期延滞債権" sheetId="11" r:id="rId10"/>
    <sheet name="地方債（借入先別）" sheetId="12" r:id="rId11"/>
    <sheet name="地方債（利率別など）" sheetId="13" r:id="rId12"/>
    <sheet name="引当金" sheetId="14" r:id="rId13"/>
    <sheet name="補助金等" sheetId="15" r:id="rId14"/>
    <sheet name="財源明細" sheetId="16" r:id="rId15"/>
    <sheet name="財源情報明細" sheetId="17" r:id="rId16"/>
    <sheet name="資金明細" sheetId="18" r:id="rId17"/>
  </sheets>
  <definedNames>
    <definedName name="_xlnm._FilterDatabase" localSheetId="2" hidden="1">一般会計等行政コスト計算書!#REF!</definedName>
    <definedName name="_xlnm._FilterDatabase" localSheetId="4" hidden="1">一般会計等資金収支計算書!#REF!</definedName>
    <definedName name="_xlnm._FilterDatabase" localSheetId="3" hidden="1">一般会計等純資産変動計算書!#REF!</definedName>
    <definedName name="_xlnm._FilterDatabase" localSheetId="1" hidden="1">一般会計等貸借対照表!#REF!</definedName>
    <definedName name="_xlnm._FilterDatabase" localSheetId="14" hidden="1">財源明細!#REF!</definedName>
    <definedName name="_xlnm._FilterDatabase" localSheetId="0" hidden="1">前年度一般会計等貸借対照表!#REF!</definedName>
    <definedName name="_xlnm._FilterDatabase" localSheetId="13" hidden="1">補助金等!$A$6:$M$6</definedName>
    <definedName name="_xlnm._FilterDatabase" localSheetId="9" hidden="1">未収金及び長期延滞債権!#REF!</definedName>
    <definedName name="AS2DocOpenMode" hidden="1">"AS2DocumentEdit"</definedName>
    <definedName name="_xlnm.Print_Area" localSheetId="2">一般会計等行政コスト計算書!$A$1:$N$42</definedName>
    <definedName name="_xlnm.Print_Area" localSheetId="4">一般会計等資金収支計算書!$A$1:$O$59</definedName>
    <definedName name="_xlnm.Print_Area" localSheetId="3">一般会計等純資産変動計算書!$A$1:$M$24</definedName>
    <definedName name="_xlnm.Print_Area" localSheetId="1">一般会計等貸借対照表!$A$1:$AC$62</definedName>
    <definedName name="_xlnm.Print_Area" localSheetId="12">引当金!$A$1:$G$11</definedName>
    <definedName name="_xlnm.Print_Area" localSheetId="7">基金!$A$1:$H$14</definedName>
    <definedName name="_xlnm.Print_Area" localSheetId="15">財源情報明細!$A$1:$G$10</definedName>
    <definedName name="_xlnm.Print_Area" localSheetId="14">財源明細!$A$1:$F$55</definedName>
    <definedName name="_xlnm.Print_Area" localSheetId="16">資金明細!$A$1:$C$7</definedName>
    <definedName name="_xlnm.Print_Area" localSheetId="8">貸付金!$A$1:$G$17</definedName>
    <definedName name="_xlnm.Print_Area" localSheetId="10">'地方債（借入先別）'!$A$1:$L$18</definedName>
    <definedName name="_xlnm.Print_Area" localSheetId="11">'地方債（利率別など）'!$A$1:$K$20</definedName>
    <definedName name="_xlnm.Print_Area" localSheetId="6">投資及び出資金!$B$1:$L$32</definedName>
    <definedName name="_xlnm.Print_Area" localSheetId="13">補助金等!$A$1:$M$14</definedName>
    <definedName name="_xlnm.Print_Area" localSheetId="9">未収金及び長期延滞債権!$A$1:$H$19</definedName>
    <definedName name="_xlnm.Print_Area" localSheetId="5">有形固定資産!$A$1:$S$48</definedName>
    <definedName name="_xlnm.Print_Titles" localSheetId="7">基金!$2:$4</definedName>
    <definedName name="_xlnm.Print_Titles" localSheetId="14">財源明細!$1:$4</definedName>
    <definedName name="_xlnm.Print_Titles" localSheetId="8">貸付金!$2:$4</definedName>
    <definedName name="_xlnm.Print_Titles" localSheetId="10">'地方債（借入先別）'!$2:$5</definedName>
    <definedName name="_xlnm.Print_Titles" localSheetId="6">投資及び出資金!$2:$2</definedName>
    <definedName name="_xlnm.Print_Titles" localSheetId="13">補助金等!$1:$4</definedName>
    <definedName name="_xlnm.Print_Titles" localSheetId="9">未収金及び長期延滞債権!$2:$3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6" l="1"/>
  <c r="F23" i="16"/>
  <c r="F15" i="11"/>
  <c r="F16" i="11"/>
  <c r="P48" i="21" l="1"/>
  <c r="N48" i="21"/>
  <c r="L48" i="21"/>
  <c r="J48" i="21"/>
  <c r="H48" i="21"/>
  <c r="F48" i="21"/>
  <c r="D48" i="21"/>
  <c r="P41" i="2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N25" i="21"/>
  <c r="L25" i="21"/>
  <c r="J25" i="21"/>
  <c r="P25" i="21" s="1"/>
  <c r="H25" i="21"/>
  <c r="F25" i="21"/>
  <c r="P24" i="21"/>
  <c r="P23" i="21"/>
  <c r="D23" i="21"/>
  <c r="D25" i="21" s="1"/>
  <c r="P22" i="21"/>
  <c r="P21" i="21"/>
  <c r="P20" i="21"/>
  <c r="P19" i="21"/>
  <c r="P18" i="21"/>
  <c r="N18" i="21"/>
  <c r="L18" i="21"/>
  <c r="J18" i="21"/>
  <c r="H18" i="21"/>
  <c r="F18" i="21"/>
  <c r="D18" i="21"/>
  <c r="P17" i="21"/>
  <c r="P16" i="21"/>
  <c r="P15" i="21"/>
  <c r="P14" i="21"/>
  <c r="P13" i="21"/>
  <c r="P12" i="21"/>
  <c r="P11" i="21"/>
  <c r="P10" i="21"/>
  <c r="P9" i="21"/>
  <c r="N8" i="21"/>
  <c r="L8" i="21"/>
  <c r="P8" i="21" s="1"/>
  <c r="J8" i="21"/>
  <c r="H8" i="21"/>
  <c r="F8" i="21"/>
  <c r="D8" i="21"/>
  <c r="F18" i="8" l="1"/>
  <c r="F19" i="8"/>
  <c r="F20" i="8"/>
  <c r="F21" i="8"/>
  <c r="F22" i="8"/>
  <c r="F23" i="8"/>
  <c r="F24" i="8"/>
  <c r="F25" i="8"/>
  <c r="F26" i="8"/>
  <c r="F27" i="8"/>
  <c r="F28" i="8"/>
  <c r="F29" i="8"/>
  <c r="F30" i="8"/>
  <c r="H12" i="9"/>
  <c r="G12" i="9"/>
  <c r="I16" i="12"/>
  <c r="C16" i="12"/>
  <c r="J11" i="8" l="1"/>
  <c r="K11" i="8"/>
  <c r="G11" i="8"/>
  <c r="E11" i="8"/>
  <c r="D11" i="8"/>
  <c r="C11" i="8"/>
  <c r="O4" i="13"/>
  <c r="P6" i="12"/>
  <c r="L10" i="11" l="1"/>
  <c r="L9" i="11"/>
  <c r="L8" i="11"/>
  <c r="L7" i="11"/>
  <c r="B29" i="17"/>
  <c r="B20" i="17"/>
  <c r="Q8" i="15"/>
  <c r="O18" i="8" l="1"/>
  <c r="O17" i="8"/>
  <c r="O15" i="8"/>
  <c r="W25" i="21" l="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U9" i="2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8" i="21"/>
  <c r="C7" i="18"/>
  <c r="G5" i="18"/>
  <c r="K8" i="17"/>
  <c r="K7" i="17"/>
  <c r="K6" i="17"/>
  <c r="K5" i="17"/>
  <c r="I6" i="17"/>
  <c r="I7" i="17"/>
  <c r="I8" i="17"/>
  <c r="I5" i="17"/>
  <c r="E9" i="17"/>
  <c r="D9" i="17"/>
  <c r="F8" i="17"/>
  <c r="E8" i="17"/>
  <c r="D8" i="17"/>
  <c r="C8" i="17"/>
  <c r="J8" i="17" s="1"/>
  <c r="G7" i="17"/>
  <c r="E7" i="17"/>
  <c r="D7" i="17"/>
  <c r="C7" i="17"/>
  <c r="J7" i="17" s="1"/>
  <c r="L7" i="17" s="1"/>
  <c r="G6" i="17"/>
  <c r="E6" i="17"/>
  <c r="C6" i="17"/>
  <c r="J6" i="17" s="1"/>
  <c r="G5" i="17"/>
  <c r="C5" i="17"/>
  <c r="J5" i="17" s="1"/>
  <c r="C36" i="17"/>
  <c r="G35" i="17"/>
  <c r="G36" i="17" s="1"/>
  <c r="F34" i="17"/>
  <c r="F33" i="17"/>
  <c r="E32" i="17"/>
  <c r="D32" i="17"/>
  <c r="F47" i="16"/>
  <c r="F44" i="16"/>
  <c r="F41" i="16"/>
  <c r="F36" i="16"/>
  <c r="F33" i="16"/>
  <c r="F30" i="16"/>
  <c r="J6" i="16"/>
  <c r="J5" i="16"/>
  <c r="F19" i="16"/>
  <c r="F32" i="17" l="1"/>
  <c r="F36" i="17" s="1"/>
  <c r="L6" i="17"/>
  <c r="L8" i="17"/>
  <c r="L5" i="17"/>
  <c r="F49" i="16"/>
  <c r="F37" i="16"/>
  <c r="F48" i="16"/>
  <c r="F38" i="16"/>
  <c r="F50" i="16"/>
  <c r="F54" i="16" s="1"/>
  <c r="I5" i="16" s="1"/>
  <c r="K5" i="16" s="1"/>
  <c r="G6" i="15" l="1"/>
  <c r="N10" i="14"/>
  <c r="N9" i="14"/>
  <c r="N8" i="14"/>
  <c r="N7" i="14"/>
  <c r="N6" i="14"/>
  <c r="N5" i="14"/>
  <c r="K10" i="14"/>
  <c r="K9" i="14"/>
  <c r="K8" i="14"/>
  <c r="K7" i="14"/>
  <c r="K6" i="14"/>
  <c r="K5" i="14"/>
  <c r="J10" i="14"/>
  <c r="J9" i="14"/>
  <c r="J8" i="14"/>
  <c r="J7" i="14"/>
  <c r="J6" i="14"/>
  <c r="J5" i="14"/>
  <c r="I6" i="14"/>
  <c r="I7" i="14"/>
  <c r="I8" i="14"/>
  <c r="I9" i="14"/>
  <c r="I10" i="14"/>
  <c r="I5" i="14"/>
  <c r="N5" i="13"/>
  <c r="O5" i="13"/>
  <c r="P7" i="12"/>
  <c r="I13" i="12"/>
  <c r="C13" i="12" s="1"/>
  <c r="I14" i="12"/>
  <c r="C14" i="12" s="1"/>
  <c r="I15" i="12"/>
  <c r="C15" i="12" s="1"/>
  <c r="I17" i="12"/>
  <c r="C17" i="12" s="1"/>
  <c r="F5" i="11"/>
  <c r="C18" i="11"/>
  <c r="H6" i="11"/>
  <c r="G6" i="11"/>
  <c r="D6" i="11"/>
  <c r="C6" i="11"/>
  <c r="K8" i="10"/>
  <c r="K7" i="10"/>
  <c r="K6" i="10"/>
  <c r="K5" i="10"/>
  <c r="L6" i="9"/>
  <c r="L7" i="9"/>
  <c r="L8" i="9"/>
  <c r="G5" i="9"/>
  <c r="K6" i="9" s="1"/>
  <c r="F16" i="8"/>
  <c r="H16" i="8"/>
  <c r="K16" i="8"/>
  <c r="K17" i="8"/>
  <c r="H18" i="8"/>
  <c r="K18" i="8"/>
  <c r="H19" i="8"/>
  <c r="K19" i="8"/>
  <c r="H20" i="8"/>
  <c r="K20" i="8"/>
  <c r="H21" i="8"/>
  <c r="K21" i="8"/>
  <c r="H22" i="8"/>
  <c r="K22" i="8"/>
  <c r="H23" i="8"/>
  <c r="K23" i="8"/>
  <c r="H24" i="8"/>
  <c r="K24" i="8"/>
  <c r="H25" i="8"/>
  <c r="K25" i="8"/>
  <c r="H26" i="8"/>
  <c r="K26" i="8"/>
  <c r="H27" i="8"/>
  <c r="K27" i="8"/>
  <c r="H28" i="8"/>
  <c r="K28" i="8"/>
  <c r="H29" i="8"/>
  <c r="I29" i="8" s="1"/>
  <c r="K29" i="8"/>
  <c r="H30" i="8"/>
  <c r="K30" i="8"/>
  <c r="K31" i="8"/>
  <c r="I6" i="8"/>
  <c r="F6" i="8"/>
  <c r="D6" i="8"/>
  <c r="C6" i="8"/>
  <c r="P18" i="8"/>
  <c r="Q18" i="8" s="1"/>
  <c r="P17" i="8"/>
  <c r="P16" i="8"/>
  <c r="P15" i="8"/>
  <c r="L32" i="8"/>
  <c r="L9" i="14" l="1"/>
  <c r="L8" i="14"/>
  <c r="L5" i="14"/>
  <c r="M6" i="9"/>
  <c r="I26" i="8"/>
  <c r="I22" i="8"/>
  <c r="I18" i="8"/>
  <c r="I30" i="8"/>
  <c r="I25" i="8"/>
  <c r="I21" i="8"/>
  <c r="I27" i="8"/>
  <c r="I23" i="8"/>
  <c r="I19" i="8"/>
  <c r="I28" i="8"/>
  <c r="I24" i="8"/>
  <c r="I20" i="8"/>
  <c r="I16" i="8"/>
  <c r="L10" i="14"/>
  <c r="H5" i="9"/>
  <c r="L6" i="14"/>
  <c r="L7" i="14"/>
  <c r="P5" i="13"/>
  <c r="Q17" i="8"/>
  <c r="G13" i="15"/>
  <c r="F33" i="14" l="1"/>
  <c r="E33" i="14"/>
  <c r="D33" i="14"/>
  <c r="C33" i="14"/>
  <c r="G32" i="14"/>
  <c r="G31" i="14"/>
  <c r="G30" i="14"/>
  <c r="G29" i="14"/>
  <c r="G28" i="14"/>
  <c r="G27" i="14"/>
  <c r="F22" i="14"/>
  <c r="E22" i="14"/>
  <c r="D22" i="14"/>
  <c r="C22" i="14"/>
  <c r="G21" i="14"/>
  <c r="G20" i="14"/>
  <c r="G19" i="14"/>
  <c r="G18" i="14"/>
  <c r="G17" i="14"/>
  <c r="G16" i="14"/>
  <c r="G22" i="14" s="1"/>
  <c r="G33" i="14" l="1"/>
  <c r="E23" i="17" l="1"/>
  <c r="D23" i="17"/>
  <c r="F25" i="17"/>
  <c r="F24" i="17"/>
  <c r="G26" i="17"/>
  <c r="G27" i="17" s="1"/>
  <c r="C27" i="17"/>
  <c r="C18" i="17"/>
  <c r="F16" i="17"/>
  <c r="E14" i="17"/>
  <c r="E5" i="17" s="1"/>
  <c r="C9" i="17" l="1"/>
  <c r="F7" i="17"/>
  <c r="G18" i="17"/>
  <c r="G9" i="17" s="1"/>
  <c r="G8" i="17"/>
  <c r="F23" i="17"/>
  <c r="F27" i="17" s="1"/>
  <c r="D14" i="9" l="1"/>
  <c r="D18" i="11" l="1"/>
  <c r="H18" i="11"/>
  <c r="G18" i="11"/>
  <c r="F17" i="11"/>
  <c r="F5" i="18" l="1"/>
  <c r="H5" i="18" s="1"/>
  <c r="E14" i="9"/>
  <c r="F14" i="9"/>
  <c r="C14" i="9"/>
  <c r="I12" i="12" l="1"/>
  <c r="C12" i="12" s="1"/>
  <c r="F12" i="11" l="1"/>
  <c r="F10" i="11"/>
  <c r="C32" i="8" l="1"/>
  <c r="F8" i="11" l="1"/>
  <c r="I11" i="12" l="1"/>
  <c r="C11" i="12" s="1"/>
  <c r="F14" i="11"/>
  <c r="F11" i="11"/>
  <c r="F9" i="11"/>
  <c r="F17" i="10"/>
  <c r="E17" i="10"/>
  <c r="J7" i="10" s="1"/>
  <c r="L7" i="10" s="1"/>
  <c r="D17" i="10"/>
  <c r="C17" i="10"/>
  <c r="J5" i="10" s="1"/>
  <c r="L5" i="10" s="1"/>
  <c r="G17" i="10"/>
  <c r="G13" i="9"/>
  <c r="H13" i="9" s="1"/>
  <c r="G8" i="14" l="1"/>
  <c r="M8" i="14" s="1"/>
  <c r="O8" i="14" s="1"/>
  <c r="I6" i="12"/>
  <c r="I7" i="12"/>
  <c r="I8" i="12"/>
  <c r="I9" i="12"/>
  <c r="I10" i="12"/>
  <c r="G10" i="9"/>
  <c r="H10" i="9" s="1"/>
  <c r="G11" i="9"/>
  <c r="H11" i="9" s="1"/>
  <c r="F22" i="16" l="1"/>
  <c r="D15" i="17" s="1"/>
  <c r="G5" i="14" l="1"/>
  <c r="M5" i="14" s="1"/>
  <c r="O5" i="14" s="1"/>
  <c r="F18" i="12" l="1"/>
  <c r="G18" i="12"/>
  <c r="H18" i="12"/>
  <c r="I18" i="12"/>
  <c r="J18" i="12"/>
  <c r="K18" i="12"/>
  <c r="L18" i="12"/>
  <c r="E18" i="12"/>
  <c r="D18" i="12"/>
  <c r="O7" i="12" s="1"/>
  <c r="Q7" i="12" s="1"/>
  <c r="C9" i="12"/>
  <c r="C8" i="12"/>
  <c r="C6" i="12"/>
  <c r="F25" i="16" l="1"/>
  <c r="F27" i="16" s="1"/>
  <c r="F11" i="14"/>
  <c r="E11" i="14"/>
  <c r="D11" i="14"/>
  <c r="C11" i="14"/>
  <c r="G10" i="14"/>
  <c r="M10" i="14" s="1"/>
  <c r="O10" i="14" s="1"/>
  <c r="G9" i="14"/>
  <c r="M9" i="14" s="1"/>
  <c r="O9" i="14" s="1"/>
  <c r="G7" i="14"/>
  <c r="M7" i="14" s="1"/>
  <c r="O7" i="14" s="1"/>
  <c r="G6" i="14"/>
  <c r="M6" i="14" s="1"/>
  <c r="O6" i="14" s="1"/>
  <c r="C7" i="12"/>
  <c r="C10" i="12"/>
  <c r="G32" i="8"/>
  <c r="E32" i="8"/>
  <c r="D32" i="8"/>
  <c r="J32" i="8"/>
  <c r="Q15" i="8"/>
  <c r="K15" i="8"/>
  <c r="O16" i="8" s="1"/>
  <c r="H15" i="8"/>
  <c r="F15" i="8"/>
  <c r="Q16" i="8" l="1"/>
  <c r="C18" i="12"/>
  <c r="O6" i="12" s="1"/>
  <c r="Q6" i="12" s="1"/>
  <c r="F32" i="8"/>
  <c r="I15" i="8"/>
  <c r="I32" i="8" s="1"/>
  <c r="G19" i="11"/>
  <c r="K9" i="11" s="1"/>
  <c r="M9" i="11" s="1"/>
  <c r="K32" i="8"/>
  <c r="C19" i="11"/>
  <c r="K7" i="11" s="1"/>
  <c r="M7" i="11" s="1"/>
  <c r="H19" i="11"/>
  <c r="F26" i="16"/>
  <c r="G11" i="14"/>
  <c r="D19" i="11"/>
  <c r="R46" i="21"/>
  <c r="R47" i="21"/>
  <c r="R45" i="21"/>
  <c r="R44" i="21"/>
  <c r="R43" i="21"/>
  <c r="R42" i="21"/>
  <c r="R40" i="21"/>
  <c r="R39" i="21"/>
  <c r="R38" i="21"/>
  <c r="R37" i="21"/>
  <c r="R36" i="21"/>
  <c r="R35" i="21"/>
  <c r="R34" i="21"/>
  <c r="R33" i="21"/>
  <c r="R32" i="21"/>
  <c r="V24" i="21"/>
  <c r="X24" i="21" s="1"/>
  <c r="V23" i="21"/>
  <c r="X23" i="21" s="1"/>
  <c r="V22" i="21"/>
  <c r="X22" i="21" s="1"/>
  <c r="V21" i="21"/>
  <c r="X21" i="21" s="1"/>
  <c r="V20" i="21"/>
  <c r="X20" i="21" s="1"/>
  <c r="V19" i="21"/>
  <c r="X19" i="21" s="1"/>
  <c r="V17" i="21"/>
  <c r="X17" i="21" s="1"/>
  <c r="V16" i="21"/>
  <c r="X16" i="21" s="1"/>
  <c r="V15" i="21"/>
  <c r="X15" i="21" s="1"/>
  <c r="V14" i="21"/>
  <c r="X14" i="21" s="1"/>
  <c r="V13" i="21"/>
  <c r="X13" i="21" s="1"/>
  <c r="V12" i="21"/>
  <c r="X12" i="21" s="1"/>
  <c r="V11" i="21"/>
  <c r="X11" i="21" s="1"/>
  <c r="V10" i="21"/>
  <c r="X10" i="21" s="1"/>
  <c r="V9" i="21"/>
  <c r="X9" i="21" s="1"/>
  <c r="F51" i="16" l="1"/>
  <c r="F55" i="16" s="1"/>
  <c r="I6" i="16" s="1"/>
  <c r="K6" i="16" s="1"/>
  <c r="J8" i="10"/>
  <c r="L8" i="10" s="1"/>
  <c r="K10" i="11"/>
  <c r="M10" i="11" s="1"/>
  <c r="J6" i="10"/>
  <c r="L6" i="10" s="1"/>
  <c r="K8" i="11"/>
  <c r="M8" i="11" s="1"/>
  <c r="R31" i="21"/>
  <c r="R41" i="21"/>
  <c r="V8" i="21"/>
  <c r="X8" i="21" s="1"/>
  <c r="V18" i="21"/>
  <c r="X18" i="21" s="1"/>
  <c r="D6" i="17" l="1"/>
  <c r="D14" i="17"/>
  <c r="F15" i="17"/>
  <c r="F6" i="17" s="1"/>
  <c r="R48" i="21"/>
  <c r="V25" i="21"/>
  <c r="X25" i="21" s="1"/>
  <c r="D5" i="17" l="1"/>
  <c r="F14" i="17"/>
  <c r="H10" i="8"/>
  <c r="F5" i="17" l="1"/>
  <c r="F18" i="17"/>
  <c r="F9" i="17" s="1"/>
  <c r="F10" i="8"/>
  <c r="I10" i="8" l="1"/>
  <c r="I11" i="8" s="1"/>
  <c r="F11" i="8"/>
  <c r="B12" i="13"/>
  <c r="N4" i="13" s="1"/>
  <c r="P4" i="13" s="1"/>
  <c r="B5" i="13" l="1"/>
  <c r="G9" i="9"/>
  <c r="H9" i="9" s="1"/>
  <c r="G8" i="9"/>
  <c r="G7" i="9"/>
  <c r="G6" i="9"/>
  <c r="K7" i="9" s="1"/>
  <c r="M7" i="9" s="1"/>
  <c r="K8" i="9" l="1"/>
  <c r="M8" i="9" s="1"/>
  <c r="H7" i="9"/>
  <c r="H8" i="9"/>
  <c r="G14" i="9"/>
  <c r="H6" i="9"/>
  <c r="G5" i="8"/>
  <c r="G6" i="8" s="1"/>
  <c r="E5" i="8"/>
  <c r="E6" i="8" s="1"/>
  <c r="H14" i="9" l="1"/>
  <c r="H5" i="8"/>
  <c r="H6" i="8" s="1"/>
  <c r="G14" i="15"/>
  <c r="P8" i="15" s="1"/>
  <c r="R8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B5" authorId="0" shapeId="0" xr:uid="{CEB53CC2-2FAE-4CE7-A707-5B669D214F8F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当該地方公共団体において直接実施しないが、その最終使途が資本形成のための支出である場合であって、決算統計上の補助費に含めず、普通建設事業費に計上したもの</t>
        </r>
      </text>
    </comment>
    <comment ref="B7" authorId="0" shapeId="0" xr:uid="{788C10DB-DF3A-475C-ACE7-38FA6711C267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金額の大きい上位5～10件程度の負担金・補助金を記載し、残りは「その他」としてまとめる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D23" authorId="0" shapeId="0" xr:uid="{787637B3-4A12-49F0-880F-DADC83B03644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資本的補助金以外は経常的補助金に計上する（ツールでは経常的+臨時的）</t>
        </r>
      </text>
    </comment>
  </commentList>
</comments>
</file>

<file path=xl/sharedStrings.xml><?xml version="1.0" encoding="utf-8"?>
<sst xmlns="http://schemas.openxmlformats.org/spreadsheetml/2006/main" count="1123" uniqueCount="488">
  <si>
    <t>金額</t>
    <rPh sb="0" eb="2">
      <t>キンガク</t>
    </rPh>
    <phoneticPr fontId="5"/>
  </si>
  <si>
    <t>土地</t>
    <rPh sb="0" eb="2">
      <t>トチ</t>
    </rPh>
    <phoneticPr fontId="5"/>
  </si>
  <si>
    <t>その他</t>
    <rPh sb="2" eb="3">
      <t>ホカ</t>
    </rPh>
    <phoneticPr fontId="5"/>
  </si>
  <si>
    <t>有価証券</t>
    <rPh sb="0" eb="2">
      <t>ユウカ</t>
    </rPh>
    <rPh sb="2" eb="4">
      <t>ショウケン</t>
    </rPh>
    <phoneticPr fontId="5"/>
  </si>
  <si>
    <t>長期貸付金</t>
    <rPh sb="0" eb="2">
      <t>チョウキ</t>
    </rPh>
    <rPh sb="2" eb="5">
      <t>カシツケキン</t>
    </rPh>
    <phoneticPr fontId="5"/>
  </si>
  <si>
    <t>現金預金</t>
    <rPh sb="0" eb="2">
      <t>ゲンキン</t>
    </rPh>
    <rPh sb="2" eb="4">
      <t>ヨキン</t>
    </rPh>
    <phoneticPr fontId="5"/>
  </si>
  <si>
    <t>短期貸付金</t>
    <rPh sb="0" eb="2">
      <t>タンキ</t>
    </rPh>
    <rPh sb="2" eb="5">
      <t>カシツケキン</t>
    </rPh>
    <phoneticPr fontId="5"/>
  </si>
  <si>
    <t>合計</t>
    <rPh sb="0" eb="2">
      <t>ゴウケイ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</si>
  <si>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</si>
  <si>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【様式第５号】</t>
    <rPh sb="1" eb="3">
      <t>ヨウシキ</t>
    </rPh>
    <rPh sb="3" eb="4">
      <t>ダイ</t>
    </rPh>
    <rPh sb="5" eb="6">
      <t>ゴウ</t>
    </rPh>
    <phoneticPr fontId="12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</si>
  <si>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2"/>
  </si>
  <si>
    <t>（１）資産項目の明細</t>
    <rPh sb="3" eb="5">
      <t>シサン</t>
    </rPh>
    <rPh sb="5" eb="7">
      <t>コウモク</t>
    </rPh>
    <rPh sb="8" eb="10">
      <t>メイサイ</t>
    </rPh>
    <phoneticPr fontId="12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</si>
  <si>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2"/>
  </si>
  <si>
    <t>区分</t>
    <rPh sb="0" eb="2">
      <t>クブン</t>
    </rPh>
    <phoneticPr fontId="12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</si>
  <si>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5"/>
  </si>
  <si>
    <t xml:space="preserve">
本年度増加額
（B）</t>
    <rPh sb="1" eb="4">
      <t>ホンネンド</t>
    </rPh>
    <rPh sb="4" eb="7">
      <t>ゾウカガク</t>
    </rPh>
    <phoneticPr fontId="5"/>
  </si>
  <si>
    <t xml:space="preserve">
本年度減少額
（C）</t>
    <rPh sb="1" eb="4">
      <t>ホンネンド</t>
    </rPh>
    <rPh sb="4" eb="7">
      <t>ゲンショウガク</t>
    </rPh>
    <phoneticPr fontId="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</si>
  <si>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5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</si>
  <si>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5"/>
  </si>
  <si>
    <t xml:space="preserve">
本年度償却額
（F)</t>
    <rPh sb="1" eb="4">
      <t>ホンネンド</t>
    </rPh>
    <rPh sb="4" eb="7">
      <t>ショウキャクガク</t>
    </rPh>
    <phoneticPr fontId="5"/>
  </si>
  <si>
    <t xml:space="preserve"> 事業用資産</t>
    <rPh sb="1" eb="4">
      <t>ジギョウヨウ</t>
    </rPh>
    <rPh sb="4" eb="6">
      <t>シサン</t>
    </rPh>
    <phoneticPr fontId="12"/>
  </si>
  <si>
    <t xml:space="preserve"> インフラ資産</t>
    <rPh sb="5" eb="7">
      <t>シサン</t>
    </rPh>
    <phoneticPr fontId="12"/>
  </si>
  <si>
    <t>生活インフラ・
国土保全</t>
    <rPh sb="0" eb="2">
      <t>セイカツ</t>
    </rPh>
    <rPh sb="8" eb="10">
      <t>コクド</t>
    </rPh>
    <rPh sb="10" eb="12">
      <t>ホゼン</t>
    </rPh>
    <phoneticPr fontId="5"/>
  </si>
  <si>
    <t>教育</t>
    <rPh sb="0" eb="2">
      <t>キョウイク</t>
    </rPh>
    <phoneticPr fontId="12"/>
  </si>
  <si>
    <t>福祉</t>
    <rPh sb="0" eb="2">
      <t>フクシ</t>
    </rPh>
    <phoneticPr fontId="12"/>
  </si>
  <si>
    <t>環境衛生</t>
    <rPh sb="0" eb="2">
      <t>カンキョウ</t>
    </rPh>
    <rPh sb="2" eb="4">
      <t>エイセイ</t>
    </rPh>
    <phoneticPr fontId="12"/>
  </si>
  <si>
    <t>産業振興</t>
    <rPh sb="0" eb="2">
      <t>サンギョウ</t>
    </rPh>
    <rPh sb="2" eb="4">
      <t>シンコウ</t>
    </rPh>
    <phoneticPr fontId="12"/>
  </si>
  <si>
    <t>消防</t>
    <rPh sb="0" eb="2">
      <t>ショウボウ</t>
    </rPh>
    <phoneticPr fontId="12"/>
  </si>
  <si>
    <t>総務</t>
    <rPh sb="0" eb="2">
      <t>ソウム</t>
    </rPh>
    <phoneticPr fontId="12"/>
  </si>
  <si>
    <t>合計</t>
    <rPh sb="0" eb="2">
      <t>ゴウケイ</t>
    </rPh>
    <phoneticPr fontId="12"/>
  </si>
  <si>
    <t>③投資及び出資金の明細</t>
    <phoneticPr fontId="12"/>
  </si>
  <si>
    <t>市場価格のあるもの</t>
    <rPh sb="0" eb="2">
      <t>シジョウ</t>
    </rPh>
    <rPh sb="2" eb="4">
      <t>カカク</t>
    </rPh>
    <phoneticPr fontId="12"/>
  </si>
  <si>
    <t>銘柄名</t>
    <rPh sb="0" eb="2">
      <t>メイガラ</t>
    </rPh>
    <rPh sb="2" eb="3">
      <t>メイ</t>
    </rPh>
    <phoneticPr fontId="5"/>
  </si>
  <si>
    <t xml:space="preserve">
株数・口数など
（A）</t>
    <rPh sb="1" eb="3">
      <t>カブスウ</t>
    </rPh>
    <rPh sb="4" eb="5">
      <t>クチ</t>
    </rPh>
    <rPh sb="5" eb="6">
      <t>スウ</t>
    </rPh>
    <phoneticPr fontId="5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</si>
  <si>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5"/>
  </si>
  <si>
    <t>取得原価
（A）×（D)
（E)</t>
    <rPh sb="0" eb="2">
      <t>シュトク</t>
    </rPh>
    <rPh sb="2" eb="4">
      <t>ゲンカ</t>
    </rPh>
    <phoneticPr fontId="12"/>
  </si>
  <si>
    <t>評価差額
（C）－（E)
（F)</t>
    <rPh sb="0" eb="2">
      <t>ヒョウカ</t>
    </rPh>
    <rPh sb="2" eb="4">
      <t>サガク</t>
    </rPh>
    <phoneticPr fontId="12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</si>
  <si>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2"/>
  </si>
  <si>
    <t>相手先名</t>
    <rPh sb="0" eb="3">
      <t>アイテサキ</t>
    </rPh>
    <rPh sb="3" eb="4">
      <t>メイ</t>
    </rPh>
    <phoneticPr fontId="5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</si>
  <si>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5"/>
  </si>
  <si>
    <t xml:space="preserve">
資産
（B)</t>
    <rPh sb="1" eb="3">
      <t>シサン</t>
    </rPh>
    <phoneticPr fontId="5"/>
  </si>
  <si>
    <t xml:space="preserve">
負債
（C)</t>
    <rPh sb="1" eb="3">
      <t>フサイ</t>
    </rPh>
    <phoneticPr fontId="5"/>
  </si>
  <si>
    <t>純資産額
（B）－（C)
（D)</t>
    <rPh sb="0" eb="3">
      <t>ジュンシサン</t>
    </rPh>
    <rPh sb="3" eb="4">
      <t>ガク</t>
    </rPh>
    <phoneticPr fontId="5"/>
  </si>
  <si>
    <t xml:space="preserve">
資本金
（E)</t>
    <rPh sb="1" eb="4">
      <t>シホンキン</t>
    </rPh>
    <phoneticPr fontId="5"/>
  </si>
  <si>
    <t>出資割合（％）
（A）/（E)
（F)</t>
    <rPh sb="0" eb="2">
      <t>シュッシ</t>
    </rPh>
    <rPh sb="2" eb="4">
      <t>ワリアイ</t>
    </rPh>
    <phoneticPr fontId="5"/>
  </si>
  <si>
    <t>実質価額
（D)×（F)
（G)</t>
    <rPh sb="0" eb="2">
      <t>ジッシツ</t>
    </rPh>
    <rPh sb="2" eb="4">
      <t>カガク</t>
    </rPh>
    <phoneticPr fontId="12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</si>
  <si>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2"/>
  </si>
  <si>
    <t xml:space="preserve">
出資金額
（A)</t>
    <rPh sb="1" eb="3">
      <t>シュッシ</t>
    </rPh>
    <rPh sb="3" eb="5">
      <t>キンガク</t>
    </rPh>
    <phoneticPr fontId="5"/>
  </si>
  <si>
    <t xml:space="preserve">
強制評価減
（H)</t>
    <rPh sb="1" eb="3">
      <t>キョウセイ</t>
    </rPh>
    <rPh sb="3" eb="5">
      <t>ヒョウカ</t>
    </rPh>
    <rPh sb="5" eb="6">
      <t>ゲン</t>
    </rPh>
    <phoneticPr fontId="12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</si>
  <si>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2"/>
  </si>
  <si>
    <t>種類</t>
    <rPh sb="0" eb="2">
      <t>シュルイ</t>
    </rPh>
    <phoneticPr fontId="5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</si>
  <si>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</si>
  <si>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相手先名または種別</t>
    <rPh sb="0" eb="3">
      <t>アイテサキ</t>
    </rPh>
    <rPh sb="3" eb="4">
      <t>メイ</t>
    </rPh>
    <rPh sb="7" eb="9">
      <t>シュベツ</t>
    </rPh>
    <phoneticPr fontId="5"/>
  </si>
  <si>
    <t>（参考）
貸付金計</t>
    <rPh sb="1" eb="3">
      <t>サンコウ</t>
    </rPh>
    <rPh sb="5" eb="8">
      <t>カシツケキン</t>
    </rPh>
    <rPh sb="8" eb="9">
      <t>ケイ</t>
    </rPh>
    <phoneticPr fontId="5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</si>
  <si>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2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</si>
  <si>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2"/>
  </si>
  <si>
    <t>⑤貸付金の明細</t>
    <phoneticPr fontId="1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</si>
  <si>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2"/>
  </si>
  <si>
    <t>⑦未収金の明細</t>
    <rPh sb="1" eb="4">
      <t>ミシュウキン</t>
    </rPh>
    <rPh sb="5" eb="7">
      <t>メイサイ</t>
    </rPh>
    <phoneticPr fontId="12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</si>
  <si>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5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</si>
  <si>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5"/>
  </si>
  <si>
    <t>【貸付金】</t>
    <rPh sb="1" eb="4">
      <t>カシツケキン</t>
    </rPh>
    <phoneticPr fontId="5"/>
  </si>
  <si>
    <t>小計</t>
    <rPh sb="0" eb="2">
      <t>ショウケイ</t>
    </rPh>
    <phoneticPr fontId="12"/>
  </si>
  <si>
    <t>【未収金】</t>
    <rPh sb="1" eb="4">
      <t>ミシュウキン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</si>
  <si>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12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</si>
  <si>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2"/>
  </si>
  <si>
    <t>地方債残高</t>
    <rPh sb="0" eb="3">
      <t>チホウサイ</t>
    </rPh>
    <rPh sb="3" eb="5">
      <t>ザンダカ</t>
    </rPh>
    <phoneticPr fontId="24"/>
  </si>
  <si>
    <t>政府資金</t>
    <rPh sb="0" eb="2">
      <t>セイフ</t>
    </rPh>
    <rPh sb="2" eb="4">
      <t>シキン</t>
    </rPh>
    <phoneticPr fontId="24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</si>
  <si>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4"/>
  </si>
  <si>
    <t>市中銀行</t>
    <rPh sb="0" eb="2">
      <t>シチュウ</t>
    </rPh>
    <rPh sb="2" eb="4">
      <t>ギンコウ</t>
    </rPh>
    <phoneticPr fontId="24"/>
  </si>
  <si>
    <t>その他の
金融機関</t>
    <rPh sb="2" eb="3">
      <t>タ</t>
    </rPh>
    <rPh sb="5" eb="7">
      <t>キンユウ</t>
    </rPh>
    <rPh sb="7" eb="9">
      <t>キカン</t>
    </rPh>
    <phoneticPr fontId="24"/>
  </si>
  <si>
    <t>市場公募債</t>
    <rPh sb="0" eb="2">
      <t>シジョウ</t>
    </rPh>
    <rPh sb="2" eb="5">
      <t>コウボサイ</t>
    </rPh>
    <phoneticPr fontId="24"/>
  </si>
  <si>
    <t>その他</t>
    <rPh sb="2" eb="3">
      <t>タ</t>
    </rPh>
    <phoneticPr fontId="24"/>
  </si>
  <si>
    <t>うち1年内償還予定</t>
    <rPh sb="3" eb="5">
      <t>ネンナイ</t>
    </rPh>
    <rPh sb="5" eb="7">
      <t>ショウカン</t>
    </rPh>
    <rPh sb="7" eb="9">
      <t>ヨテイ</t>
    </rPh>
    <phoneticPr fontId="5"/>
  </si>
  <si>
    <t>うち共同発行債</t>
    <rPh sb="2" eb="4">
      <t>キョウドウ</t>
    </rPh>
    <rPh sb="4" eb="6">
      <t>ハッコウ</t>
    </rPh>
    <rPh sb="6" eb="7">
      <t>サイ</t>
    </rPh>
    <phoneticPr fontId="5"/>
  </si>
  <si>
    <t>うち住民公募債</t>
    <rPh sb="2" eb="4">
      <t>ジュウミン</t>
    </rPh>
    <rPh sb="4" eb="7">
      <t>コウボサイ</t>
    </rPh>
    <phoneticPr fontId="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</si>
  <si>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</si>
  <si>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1.5％以下</t>
    <rPh sb="4" eb="6">
      <t>イカ</t>
    </rPh>
    <phoneticPr fontId="24"/>
  </si>
  <si>
    <t>1.5％超
2.0％以下</t>
    <rPh sb="4" eb="5">
      <t>チョウ</t>
    </rPh>
    <rPh sb="10" eb="12">
      <t>イカ</t>
    </rPh>
    <phoneticPr fontId="24"/>
  </si>
  <si>
    <t>2.0％超
2.5％以下</t>
    <rPh sb="4" eb="5">
      <t>チョウ</t>
    </rPh>
    <rPh sb="10" eb="12">
      <t>イカ</t>
    </rPh>
    <phoneticPr fontId="24"/>
  </si>
  <si>
    <t>2.5％超
3.0％以下</t>
    <rPh sb="4" eb="5">
      <t>チョウ</t>
    </rPh>
    <rPh sb="10" eb="12">
      <t>イカ</t>
    </rPh>
    <phoneticPr fontId="24"/>
  </si>
  <si>
    <t>3.0％超
3.5％以下</t>
    <rPh sb="4" eb="5">
      <t>チョウ</t>
    </rPh>
    <rPh sb="10" eb="12">
      <t>イカ</t>
    </rPh>
    <phoneticPr fontId="24"/>
  </si>
  <si>
    <t>3.5％超
4.0％以下</t>
    <rPh sb="4" eb="5">
      <t>チョウ</t>
    </rPh>
    <rPh sb="10" eb="12">
      <t>イカ</t>
    </rPh>
    <phoneticPr fontId="24"/>
  </si>
  <si>
    <t>4.0％超</t>
    <rPh sb="4" eb="5">
      <t>チョウ</t>
    </rPh>
    <phoneticPr fontId="24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</si>
  <si>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</si>
  <si>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</si>
  <si>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１年以内</t>
    <rPh sb="1" eb="2">
      <t>ネン</t>
    </rPh>
    <rPh sb="2" eb="4">
      <t>イナイ</t>
    </rPh>
    <phoneticPr fontId="5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</si>
  <si>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</si>
  <si>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</si>
  <si>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</si>
  <si>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</si>
  <si>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5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</si>
  <si>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</si>
  <si>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</si>
  <si>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20年超</t>
    <rPh sb="2" eb="3">
      <t>ネン</t>
    </rPh>
    <rPh sb="3" eb="4">
      <t>チョウ</t>
    </rPh>
    <phoneticPr fontId="5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</si>
  <si>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</si>
  <si>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4"/>
  </si>
  <si>
    <t>契約条項の概要</t>
    <rPh sb="0" eb="2">
      <t>ケイヤク</t>
    </rPh>
    <rPh sb="2" eb="4">
      <t>ジョウコウ</t>
    </rPh>
    <rPh sb="5" eb="7">
      <t>ガイヨウ</t>
    </rPh>
    <phoneticPr fontId="24"/>
  </si>
  <si>
    <t>⑤引当金の明細</t>
    <rPh sb="1" eb="4">
      <t>ヒキアテキン</t>
    </rPh>
    <rPh sb="5" eb="7">
      <t>メイサイ</t>
    </rPh>
    <phoneticPr fontId="12"/>
  </si>
  <si>
    <t>区分</t>
    <rPh sb="0" eb="2">
      <t>クブン</t>
    </rPh>
    <phoneticPr fontId="5"/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</si>
  <si>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</si>
  <si>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本年度増加額</t>
    <rPh sb="0" eb="3">
      <t>ホンネンド</t>
    </rPh>
    <rPh sb="3" eb="5">
      <t>ゾウカ</t>
    </rPh>
    <rPh sb="5" eb="6">
      <t>ガク</t>
    </rPh>
    <phoneticPr fontId="5"/>
  </si>
  <si>
    <t>本年度減少額</t>
    <rPh sb="0" eb="3">
      <t>ホンネンド</t>
    </rPh>
    <rPh sb="3" eb="6">
      <t>ゲンショウガク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</si>
  <si>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</si>
  <si>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目的使用</t>
    <rPh sb="0" eb="2">
      <t>モクテキ</t>
    </rPh>
    <rPh sb="2" eb="4">
      <t>シヨウ</t>
    </rPh>
    <phoneticPr fontId="12"/>
  </si>
  <si>
    <t>その他</t>
    <rPh sb="2" eb="3">
      <t>タ</t>
    </rPh>
    <phoneticPr fontId="1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</si>
  <si>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</si>
  <si>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（１）補助金等の明細</t>
    <rPh sb="3" eb="7">
      <t>ホジョキンナド</t>
    </rPh>
    <rPh sb="8" eb="10">
      <t>メイサイ</t>
    </rPh>
    <phoneticPr fontId="12"/>
  </si>
  <si>
    <t>名称</t>
    <rPh sb="0" eb="2">
      <t>メイショウ</t>
    </rPh>
    <phoneticPr fontId="12"/>
  </si>
  <si>
    <t>相手先</t>
    <rPh sb="0" eb="3">
      <t>アイテサキ</t>
    </rPh>
    <phoneticPr fontId="12"/>
  </si>
  <si>
    <t>金額</t>
    <rPh sb="0" eb="2">
      <t>キンガク</t>
    </rPh>
    <phoneticPr fontId="12"/>
  </si>
  <si>
    <t>支出目的</t>
    <rPh sb="0" eb="2">
      <t>シシュツ</t>
    </rPh>
    <rPh sb="2" eb="4">
      <t>モクテキ</t>
    </rPh>
    <phoneticPr fontId="12"/>
  </si>
  <si>
    <t>計</t>
    <rPh sb="0" eb="1">
      <t>ケイ</t>
    </rPh>
    <phoneticPr fontId="12"/>
  </si>
  <si>
    <t>その他の補助金等</t>
    <rPh sb="2" eb="3">
      <t>タ</t>
    </rPh>
    <rPh sb="4" eb="7">
      <t>ホジョキン</t>
    </rPh>
    <rPh sb="7" eb="8">
      <t>ナド</t>
    </rPh>
    <phoneticPr fontId="12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</si>
  <si>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</si>
  <si>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（１）財源の明細</t>
    <rPh sb="3" eb="5">
      <t>ザイゲン</t>
    </rPh>
    <rPh sb="6" eb="8">
      <t>メイサイ</t>
    </rPh>
    <phoneticPr fontId="12"/>
  </si>
  <si>
    <t>会計</t>
    <rPh sb="0" eb="2">
      <t>カイケイ</t>
    </rPh>
    <phoneticPr fontId="5"/>
  </si>
  <si>
    <t>財源の内容</t>
    <rPh sb="0" eb="2">
      <t>ザイゲン</t>
    </rPh>
    <rPh sb="3" eb="5">
      <t>ナイヨウ</t>
    </rPh>
    <phoneticPr fontId="5"/>
  </si>
  <si>
    <t>小計</t>
    <rPh sb="0" eb="2">
      <t>ショウケイ</t>
    </rPh>
    <phoneticPr fontId="5"/>
  </si>
  <si>
    <t>資本的
補助金</t>
    <rPh sb="0" eb="3">
      <t>シホンテキ</t>
    </rPh>
    <rPh sb="4" eb="7">
      <t>ホジョキン</t>
    </rPh>
    <phoneticPr fontId="12"/>
  </si>
  <si>
    <t>経常的
補助金</t>
    <rPh sb="0" eb="3">
      <t>ケイジョウテキ</t>
    </rPh>
    <rPh sb="4" eb="7">
      <t>ホジョキン</t>
    </rPh>
    <phoneticPr fontId="12"/>
  </si>
  <si>
    <t>（２）財源情報の明細</t>
    <rPh sb="3" eb="5">
      <t>ザイゲン</t>
    </rPh>
    <rPh sb="5" eb="7">
      <t>ジョウホウ</t>
    </rPh>
    <rPh sb="8" eb="10">
      <t>メイサイ</t>
    </rPh>
    <phoneticPr fontId="12"/>
  </si>
  <si>
    <t>内訳</t>
    <rPh sb="0" eb="2">
      <t>ウチワケ</t>
    </rPh>
    <phoneticPr fontId="12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</si>
  <si>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2"/>
  </si>
  <si>
    <t>地方債</t>
    <rPh sb="0" eb="3">
      <t>チホウサイ</t>
    </rPh>
    <phoneticPr fontId="12"/>
  </si>
  <si>
    <t>税収等</t>
    <rPh sb="0" eb="3">
      <t>ゼイシュウナド</t>
    </rPh>
    <phoneticPr fontId="12"/>
  </si>
  <si>
    <t>その他</t>
    <rPh sb="2" eb="3">
      <t>ホカ</t>
    </rPh>
    <phoneticPr fontId="12"/>
  </si>
  <si>
    <t>純行政コスト</t>
    <rPh sb="0" eb="1">
      <t>ジュン</t>
    </rPh>
    <rPh sb="1" eb="3">
      <t>ギョウセイ</t>
    </rPh>
    <phoneticPr fontId="12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</si>
  <si>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2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</si>
  <si>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2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</si>
  <si>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2"/>
  </si>
  <si>
    <t>（１）資金の明細</t>
    <rPh sb="3" eb="5">
      <t>シキン</t>
    </rPh>
    <rPh sb="6" eb="8">
      <t>メイサイ</t>
    </rPh>
    <phoneticPr fontId="12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</si>
  <si>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2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</si>
  <si>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2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</si>
  <si>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2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</si>
  <si>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2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</si>
  <si>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5"/>
  </si>
  <si>
    <t>他団体への公共施設等整備
補助金等(所有外資産分)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3" eb="16">
      <t>ホジョキン</t>
    </rPh>
    <rPh sb="16" eb="17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2"/>
  </si>
  <si>
    <t>時価単価
（B）
(単位：円)</t>
    <rPh sb="0" eb="2">
      <t>ジカ</t>
    </rPh>
    <rPh sb="2" eb="4">
      <t>タンカ</t>
    </rPh>
    <rPh sb="10" eb="12">
      <t>タンイ</t>
    </rPh>
    <rPh sb="13" eb="14">
      <t>エン</t>
    </rPh>
    <phoneticPr fontId="5"/>
  </si>
  <si>
    <t>取得単価
（D)
(単位：円)</t>
    <rPh sb="0" eb="2">
      <t>シュトク</t>
    </rPh>
    <rPh sb="2" eb="4">
      <t>タンカ</t>
    </rPh>
    <rPh sb="10" eb="12">
      <t>タンイ</t>
    </rPh>
    <rPh sb="13" eb="14">
      <t>エン</t>
    </rPh>
    <phoneticPr fontId="5"/>
  </si>
  <si>
    <t>（単位：円）</t>
    <phoneticPr fontId="12"/>
  </si>
  <si>
    <t>　　土地</t>
    <phoneticPr fontId="5"/>
  </si>
  <si>
    <t>　　立木竹</t>
    <phoneticPr fontId="12"/>
  </si>
  <si>
    <t>　　建物</t>
    <phoneticPr fontId="5"/>
  </si>
  <si>
    <t>　　工作物</t>
    <phoneticPr fontId="5"/>
  </si>
  <si>
    <t>　　船舶</t>
    <phoneticPr fontId="12"/>
  </si>
  <si>
    <t>　　浮標等</t>
    <phoneticPr fontId="12"/>
  </si>
  <si>
    <t>　　航空機</t>
    <phoneticPr fontId="12"/>
  </si>
  <si>
    <t>　　その他</t>
    <phoneticPr fontId="5"/>
  </si>
  <si>
    <t>　　建設仮勘定</t>
    <phoneticPr fontId="12"/>
  </si>
  <si>
    <t>　　土地</t>
    <phoneticPr fontId="5"/>
  </si>
  <si>
    <t>　　建物</t>
    <phoneticPr fontId="12"/>
  </si>
  <si>
    <t>　　工作物</t>
    <phoneticPr fontId="5"/>
  </si>
  <si>
    <t xml:space="preserve"> 物品</t>
    <phoneticPr fontId="5"/>
  </si>
  <si>
    <t>（単位：円）</t>
    <phoneticPr fontId="12"/>
  </si>
  <si>
    <t xml:space="preserve"> 事業用資産</t>
    <phoneticPr fontId="12"/>
  </si>
  <si>
    <t>　　土地</t>
    <phoneticPr fontId="5"/>
  </si>
  <si>
    <t>　　立木竹</t>
    <phoneticPr fontId="12"/>
  </si>
  <si>
    <t>　　建物</t>
    <phoneticPr fontId="5"/>
  </si>
  <si>
    <t>　　船舶</t>
    <phoneticPr fontId="12"/>
  </si>
  <si>
    <t>　　建設仮勘定</t>
    <phoneticPr fontId="12"/>
  </si>
  <si>
    <t xml:space="preserve"> インフラ資産</t>
    <phoneticPr fontId="12"/>
  </si>
  <si>
    <t>　　工作物</t>
    <phoneticPr fontId="5"/>
  </si>
  <si>
    <t>　　建設仮勘定</t>
    <phoneticPr fontId="12"/>
  </si>
  <si>
    <t xml:space="preserve"> 合計</t>
    <phoneticPr fontId="12"/>
  </si>
  <si>
    <t>（単位：円）</t>
    <phoneticPr fontId="12"/>
  </si>
  <si>
    <t>税等未収金</t>
    <phoneticPr fontId="12"/>
  </si>
  <si>
    <t>その他の未収金</t>
  </si>
  <si>
    <t>（単位：円）</t>
    <phoneticPr fontId="5"/>
  </si>
  <si>
    <t>（単位：円）</t>
    <phoneticPr fontId="5"/>
  </si>
  <si>
    <t>（単位：円）</t>
    <phoneticPr fontId="18"/>
  </si>
  <si>
    <t>国庫支出金</t>
  </si>
  <si>
    <t>県支出金</t>
  </si>
  <si>
    <t>（単位：円）</t>
    <rPh sb="1" eb="3">
      <t>タンイ</t>
    </rPh>
    <rPh sb="4" eb="5">
      <t>エン</t>
    </rPh>
    <phoneticPr fontId="5"/>
  </si>
  <si>
    <t>④基金の明細</t>
    <phoneticPr fontId="12"/>
  </si>
  <si>
    <t>（単位：円）</t>
    <rPh sb="1" eb="3">
      <t>タンイ</t>
    </rPh>
    <rPh sb="4" eb="5">
      <t>エン</t>
    </rPh>
    <phoneticPr fontId="12"/>
  </si>
  <si>
    <t>-</t>
    <phoneticPr fontId="5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</si>
  <si>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9">
      <t>シハライキンリ</t>
    </rPh>
    <rPh sb="30" eb="32">
      <t>ジョウショウ</t>
    </rPh>
    <rPh sb="34" eb="36">
      <t>バアイ</t>
    </rPh>
    <rPh sb="36" eb="37">
      <t>トウ</t>
    </rPh>
    <phoneticPr fontId="5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</si>
  <si>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3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</si>
  <si>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</si>
  <si>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</si>
  <si>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退職手当引当金</t>
    <rPh sb="0" eb="4">
      <t>タイショクテアテ</t>
    </rPh>
    <rPh sb="4" eb="6">
      <t>ヒキアテ</t>
    </rPh>
    <rPh sb="6" eb="7">
      <t>キン</t>
    </rPh>
    <phoneticPr fontId="3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</si>
  <si>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</si>
  <si>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</si>
  <si>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地方公営事業</t>
    <rPh sb="0" eb="2">
      <t>チホウ</t>
    </rPh>
    <rPh sb="2" eb="4">
      <t>コウエイ</t>
    </rPh>
    <rPh sb="4" eb="6">
      <t>ジギョウ</t>
    </rPh>
    <phoneticPr fontId="12"/>
  </si>
  <si>
    <t>　なし</t>
    <phoneticPr fontId="5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</si>
  <si>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5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</si>
  <si>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2"/>
  </si>
  <si>
    <t>地方三公社</t>
    <rPh sb="0" eb="2">
      <t>チホウ</t>
    </rPh>
    <rPh sb="2" eb="5">
      <t>サンコウシャ</t>
    </rPh>
    <phoneticPr fontId="12"/>
  </si>
  <si>
    <t>第三セクター等</t>
    <rPh sb="0" eb="1">
      <t>ダイ</t>
    </rPh>
    <rPh sb="1" eb="2">
      <t>サン</t>
    </rPh>
    <rPh sb="6" eb="7">
      <t>ナド</t>
    </rPh>
    <phoneticPr fontId="12"/>
  </si>
  <si>
    <t>その他の貸付金</t>
    <rPh sb="2" eb="3">
      <t>タ</t>
    </rPh>
    <rPh sb="4" eb="7">
      <t>カシツケキン</t>
    </rPh>
    <phoneticPr fontId="12"/>
  </si>
  <si>
    <t>一般会計</t>
    <rPh sb="0" eb="2">
      <t>イッパン</t>
    </rPh>
    <rPh sb="2" eb="4">
      <t>カイケイ</t>
    </rPh>
    <phoneticPr fontId="5"/>
  </si>
  <si>
    <t>税収等</t>
    <rPh sb="0" eb="2">
      <t>ゼイシュウ</t>
    </rPh>
    <rPh sb="2" eb="3">
      <t>トウ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</si>
  <si>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</si>
  <si>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配当割交付金</t>
    <rPh sb="0" eb="3">
      <t>ハイトウワリ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</si>
  <si>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</si>
  <si>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</si>
  <si>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地方特例交付金</t>
    <rPh sb="0" eb="4">
      <t>チホウトクレイ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</si>
  <si>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</si>
  <si>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</si>
  <si>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寄附金</t>
    <rPh sb="0" eb="3">
      <t>キフキン</t>
    </rPh>
    <phoneticPr fontId="5"/>
  </si>
  <si>
    <t>附属明細書（一般会計等）</t>
    <rPh sb="0" eb="5">
      <t>フゾクメイサイショ</t>
    </rPh>
    <rPh sb="2" eb="5">
      <t>メイサイショ</t>
    </rPh>
    <phoneticPr fontId="12"/>
  </si>
  <si>
    <t>【一般会計】</t>
    <rPh sb="1" eb="3">
      <t>イッパン</t>
    </rPh>
    <rPh sb="3" eb="5">
      <t>カイケイ</t>
    </rPh>
    <phoneticPr fontId="5"/>
  </si>
  <si>
    <t xml:space="preserve">その他 </t>
    <rPh sb="2" eb="3">
      <t>タ</t>
    </rPh>
    <phoneticPr fontId="5"/>
  </si>
  <si>
    <t>繰入金</t>
    <rPh sb="0" eb="3">
      <t>クリイレキン</t>
    </rPh>
    <phoneticPr fontId="5"/>
  </si>
  <si>
    <t>-</t>
  </si>
  <si>
    <t>一般会計</t>
    <rPh sb="0" eb="2">
      <t>イッパン</t>
    </rPh>
    <rPh sb="2" eb="4">
      <t>カイケイ</t>
    </rPh>
    <phoneticPr fontId="5"/>
  </si>
  <si>
    <t>現金（手許現金と要求払預金）</t>
    <rPh sb="0" eb="2">
      <t>ゲンキン</t>
    </rPh>
    <rPh sb="3" eb="5">
      <t>テモト</t>
    </rPh>
    <rPh sb="5" eb="7">
      <t>ゲンキン</t>
    </rPh>
    <rPh sb="8" eb="11">
      <t>ヨウキュウバラ</t>
    </rPh>
    <rPh sb="11" eb="13">
      <t>ヨキン</t>
    </rPh>
    <phoneticPr fontId="5"/>
  </si>
  <si>
    <t>その他</t>
    <rPh sb="2" eb="3">
      <t>タ</t>
    </rPh>
    <phoneticPr fontId="5"/>
  </si>
  <si>
    <t>一般会計</t>
    <rPh sb="0" eb="4">
      <t>イッパンカイケイ</t>
    </rPh>
    <phoneticPr fontId="5"/>
  </si>
  <si>
    <t>恒久対策</t>
    <rPh sb="0" eb="2">
      <t>コウキュウ</t>
    </rPh>
    <rPh sb="2" eb="4">
      <t>タイサク</t>
    </rPh>
    <phoneticPr fontId="5"/>
  </si>
  <si>
    <t>財政調整基金</t>
    <rPh sb="0" eb="6">
      <t>ザイセイチョウセイキキン</t>
    </rPh>
    <phoneticPr fontId="5"/>
  </si>
  <si>
    <t>減債基金</t>
    <rPh sb="0" eb="4">
      <t>ゲンサイキキン</t>
    </rPh>
    <phoneticPr fontId="5"/>
  </si>
  <si>
    <t>【様式第１号】</t>
  </si>
  <si>
    <t>一般会計等 貸借対照表</t>
  </si>
  <si>
    <t>(単位：円）</t>
  </si>
  <si>
    <t>input</t>
  </si>
  <si>
    <t>科目</t>
  </si>
  <si>
    <t>金額</t>
  </si>
  <si>
    <t>項目cd</t>
  </si>
  <si>
    <t>【資産の部】</t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</si>
  <si>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</si>
  <si>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</si>
  <si>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</si>
  <si>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</si>
  <si>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</si>
  <si>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</si>
  <si>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</si>
  <si>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</si>
  <si>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</si>
  <si>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</si>
  <si>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</si>
  <si>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</si>
  <si>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その他</t>
  </si>
  <si>
    <t>建物減価償却累計額</t>
  </si>
  <si>
    <t>流動負債</t>
  </si>
  <si>
    <t>工作物</t>
  </si>
  <si>
    <t>1年内償還予定地方債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</si>
  <si>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</si>
  <si>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</si>
  <si>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</si>
  <si>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</si>
  <si>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</si>
  <si>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</si>
  <si>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</si>
  <si>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</si>
  <si>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</si>
  <si>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</si>
  <si>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</si>
  <si>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</si>
  <si>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</si>
  <si>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</si>
  <si>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</si>
  <si>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</si>
  <si>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</si>
  <si>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</si>
  <si>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</si>
  <si>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</si>
  <si>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</si>
  <si>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</si>
  <si>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</si>
  <si>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</si>
  <si>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</si>
  <si>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</si>
  <si>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</si>
  <si>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</si>
  <si>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</si>
  <si>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</si>
  <si>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</si>
  <si>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</si>
  <si>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</si>
  <si>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</si>
  <si>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</si>
  <si>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</si>
  <si>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</si>
  <si>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</si>
  <si>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</si>
  <si>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</si>
  <si>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</si>
  <si>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</si>
  <si>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</si>
  <si>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【様式第２号】</t>
  </si>
  <si>
    <t>一般会計等　行政コスト計算書</t>
  </si>
  <si>
    <t>経常費用</t>
  </si>
  <si>
    <t>業務費用</t>
  </si>
  <si>
    <t>人件費</t>
  </si>
  <si>
    <t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</si>
  <si>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</si>
  <si>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</si>
  <si>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</si>
  <si>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</si>
  <si>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</si>
  <si>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</si>
  <si>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</si>
  <si>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r>
      <t>その他の</t>
    </r>
    <r>
      <rPr>
        <sz val="10"/>
        <rFont val="ＭＳ Ｐゴシック"/>
        <family val="3"/>
        <charset val="128"/>
      </rPr>
      <t>業務費用</t>
    </r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</si>
  <si>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</si>
  <si>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</si>
  <si>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</si>
  <si>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</si>
  <si>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</si>
  <si>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</si>
  <si>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</si>
  <si>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</si>
  <si>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</si>
  <si>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</si>
  <si>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</si>
  <si>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</si>
  <si>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</si>
  <si>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</si>
  <si>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</si>
  <si>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</si>
  <si>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</si>
  <si>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</si>
  <si>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一般会計等　純資産変動計算書</t>
  </si>
  <si>
    <t>金額_固定資産等形成分</t>
  </si>
  <si>
    <t>金額_余剰分</t>
  </si>
  <si>
    <t>合計</t>
  </si>
  <si>
    <t>固定資産
等形成分</t>
  </si>
  <si>
    <t>余剰分
（不足分）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</si>
  <si>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</si>
  <si>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</si>
  <si>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</si>
  <si>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</si>
  <si>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</si>
  <si>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</si>
  <si>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</si>
  <si>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</si>
  <si>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</si>
  <si>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</si>
  <si>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</si>
  <si>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</si>
  <si>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</si>
  <si>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</si>
  <si>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</si>
  <si>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【様式第４号】</t>
  </si>
  <si>
    <t>一般会計等　資金収支計算書</t>
  </si>
  <si>
    <t>（単位：円）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</si>
  <si>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</si>
  <si>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</si>
  <si>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</si>
  <si>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</si>
  <si>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</si>
  <si>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</si>
  <si>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</si>
  <si>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</si>
  <si>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</si>
  <si>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</si>
  <si>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</si>
  <si>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</si>
  <si>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</si>
  <si>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</si>
  <si>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</si>
  <si>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</si>
  <si>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</si>
  <si>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</si>
  <si>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</si>
  <si>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</si>
  <si>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</si>
  <si>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</si>
  <si>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</si>
  <si>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</si>
  <si>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</si>
  <si>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</si>
  <si>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</si>
  <si>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</si>
  <si>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</si>
  <si>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</si>
  <si>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</si>
  <si>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</si>
  <si>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</si>
  <si>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</si>
  <si>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</si>
  <si>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</si>
  <si>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</si>
  <si>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</si>
  <si>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</si>
  <si>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</si>
  <si>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</si>
  <si>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</si>
  <si>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</si>
  <si>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</si>
  <si>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有価証券</t>
    <rPh sb="0" eb="4">
      <t>ユウカショウケン</t>
    </rPh>
    <phoneticPr fontId="5"/>
  </si>
  <si>
    <t>出資金</t>
    <rPh sb="0" eb="3">
      <t>シュッシキン</t>
    </rPh>
    <phoneticPr fontId="5"/>
  </si>
  <si>
    <t>その他</t>
    <rPh sb="2" eb="3">
      <t>タ</t>
    </rPh>
    <phoneticPr fontId="5"/>
  </si>
  <si>
    <t>投資損失引当金</t>
    <rPh sb="0" eb="4">
      <t>トウシソンシツ</t>
    </rPh>
    <rPh sb="4" eb="7">
      <t>ヒキアテキン</t>
    </rPh>
    <phoneticPr fontId="5"/>
  </si>
  <si>
    <t>財務書類</t>
    <rPh sb="0" eb="4">
      <t>ザイムショルイ</t>
    </rPh>
    <phoneticPr fontId="5"/>
  </si>
  <si>
    <t>附属明細書</t>
    <rPh sb="0" eb="5">
      <t>フゾクメイサイショ</t>
    </rPh>
    <phoneticPr fontId="5"/>
  </si>
  <si>
    <t>整合</t>
    <rPh sb="0" eb="2">
      <t>セイゴウ</t>
    </rPh>
    <phoneticPr fontId="5"/>
  </si>
  <si>
    <t>長期貸付金</t>
    <rPh sb="0" eb="5">
      <t>チョウキカシツケキン</t>
    </rPh>
    <phoneticPr fontId="5"/>
  </si>
  <si>
    <t>短期貸付金</t>
    <rPh sb="0" eb="2">
      <t>タンキ</t>
    </rPh>
    <rPh sb="2" eb="5">
      <t>カシツケキン</t>
    </rPh>
    <phoneticPr fontId="5"/>
  </si>
  <si>
    <t>　徴収不能引当金（固）</t>
    <rPh sb="1" eb="3">
      <t>チョウシュウ</t>
    </rPh>
    <rPh sb="3" eb="5">
      <t>フノウ</t>
    </rPh>
    <rPh sb="5" eb="7">
      <t>ヒキアテ</t>
    </rPh>
    <rPh sb="7" eb="8">
      <t>キン</t>
    </rPh>
    <phoneticPr fontId="5"/>
  </si>
  <si>
    <t>　徴収不能引当金（流）</t>
    <rPh sb="1" eb="3">
      <t>チョウシュウ</t>
    </rPh>
    <rPh sb="3" eb="5">
      <t>フノウ</t>
    </rPh>
    <rPh sb="5" eb="7">
      <t>ヒキアテ</t>
    </rPh>
    <rPh sb="7" eb="8">
      <t>キン</t>
    </rPh>
    <rPh sb="9" eb="10">
      <t>リュウ</t>
    </rPh>
    <phoneticPr fontId="5"/>
  </si>
  <si>
    <t>1年内償還予定地方債</t>
    <phoneticPr fontId="5"/>
  </si>
  <si>
    <t>期首 一般会計等 貸借対照表</t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</si>
  <si>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</si>
  <si>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</si>
  <si>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地方税</t>
    <rPh sb="0" eb="3">
      <t>チホウゼイ</t>
    </rPh>
    <phoneticPr fontId="5"/>
  </si>
  <si>
    <t>ゴルフ場利用税交付金</t>
    <phoneticPr fontId="5"/>
  </si>
  <si>
    <t>税収等</t>
    <rPh sb="0" eb="3">
      <t>ゼイシュウトウ</t>
    </rPh>
    <phoneticPr fontId="5"/>
  </si>
  <si>
    <t>国県等補助金</t>
    <rPh sb="0" eb="2">
      <t>クニケン</t>
    </rPh>
    <rPh sb="2" eb="3">
      <t>トウ</t>
    </rPh>
    <rPh sb="3" eb="6">
      <t>ホジョキン</t>
    </rPh>
    <phoneticPr fontId="5"/>
  </si>
  <si>
    <t>単純合計</t>
    <rPh sb="0" eb="2">
      <t>タンジュン</t>
    </rPh>
    <rPh sb="2" eb="4">
      <t>ゴウケイ</t>
    </rPh>
    <phoneticPr fontId="5"/>
  </si>
  <si>
    <t>税収等</t>
    <rPh sb="0" eb="2">
      <t>ゼイシュウ</t>
    </rPh>
    <rPh sb="2" eb="3">
      <t>ナド</t>
    </rPh>
    <phoneticPr fontId="5"/>
  </si>
  <si>
    <t>相殺消去</t>
    <rPh sb="0" eb="4">
      <t>ソウサイショウキョ</t>
    </rPh>
    <phoneticPr fontId="5"/>
  </si>
  <si>
    <t>○○事業特別会計</t>
    <rPh sb="2" eb="4">
      <t>ジギョウ</t>
    </rPh>
    <rPh sb="4" eb="8">
      <t>トクベツカイケイ</t>
    </rPh>
    <phoneticPr fontId="5"/>
  </si>
  <si>
    <t>××事業特別会計</t>
    <rPh sb="2" eb="4">
      <t>ジギョウ</t>
    </rPh>
    <rPh sb="4" eb="8">
      <t>トクベツカイケイ</t>
    </rPh>
    <phoneticPr fontId="5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</si>
  <si>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5"/>
  </si>
  <si>
    <t>補助金等</t>
    <rPh sb="0" eb="4">
      <t>ホジョキントウ</t>
    </rPh>
    <phoneticPr fontId="5"/>
  </si>
  <si>
    <t>長期延滞債権</t>
    <rPh sb="0" eb="4">
      <t>チョウキエンタイ</t>
    </rPh>
    <rPh sb="4" eb="6">
      <t>サイケン</t>
    </rPh>
    <phoneticPr fontId="5"/>
  </si>
  <si>
    <t>未収金</t>
    <rPh sb="0" eb="3">
      <t>ミシュウキン</t>
    </rPh>
    <phoneticPr fontId="5"/>
  </si>
  <si>
    <t>差引本年度末残高
(D)－（E)
(G)</t>
    <phoneticPr fontId="12"/>
  </si>
  <si>
    <t>差引本年度末残高</t>
    <phoneticPr fontId="5"/>
  </si>
  <si>
    <t>地方債残高</t>
    <rPh sb="0" eb="3">
      <t>チホウサイ</t>
    </rPh>
    <rPh sb="3" eb="5">
      <t>ザンダカ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</si>
  <si>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5"/>
  </si>
  <si>
    <t>利子割交付金</t>
    <rPh sb="0" eb="3">
      <t>リシワリ</t>
    </rPh>
    <rPh sb="3" eb="6">
      <t>コウフキン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</si>
  <si>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</si>
  <si>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減債基金</t>
    <rPh sb="0" eb="2">
      <t>ゲンサイ</t>
    </rPh>
    <rPh sb="2" eb="4">
      <t>キキン</t>
    </rPh>
    <phoneticPr fontId="1"/>
  </si>
  <si>
    <t>奨学基金</t>
    <rPh sb="0" eb="2">
      <t>ショウガク</t>
    </rPh>
    <rPh sb="2" eb="4">
      <t>キキン</t>
    </rPh>
    <phoneticPr fontId="1"/>
  </si>
  <si>
    <t>福祉基金</t>
    <rPh sb="0" eb="2">
      <t>フクシ</t>
    </rPh>
    <rPh sb="2" eb="4">
      <t>キキン</t>
    </rPh>
    <phoneticPr fontId="1"/>
  </si>
  <si>
    <t>土地開発基金</t>
    <rPh sb="0" eb="2">
      <t>トチ</t>
    </rPh>
    <rPh sb="2" eb="4">
      <t>カイハツ</t>
    </rPh>
    <rPh sb="4" eb="6">
      <t>キキン</t>
    </rPh>
    <phoneticPr fontId="1"/>
  </si>
  <si>
    <t>土地改良事業基金</t>
    <rPh sb="0" eb="2">
      <t>トチ</t>
    </rPh>
    <rPh sb="2" eb="4">
      <t>カイリョウ</t>
    </rPh>
    <rPh sb="4" eb="6">
      <t>ジギョウ</t>
    </rPh>
    <rPh sb="6" eb="8">
      <t>キキン</t>
    </rPh>
    <phoneticPr fontId="1"/>
  </si>
  <si>
    <t>地域振興基金</t>
    <rPh sb="0" eb="2">
      <t>チイキ</t>
    </rPh>
    <rPh sb="2" eb="4">
      <t>シンコウ</t>
    </rPh>
    <rPh sb="4" eb="6">
      <t>キキン</t>
    </rPh>
    <phoneticPr fontId="1"/>
  </si>
  <si>
    <t>相良村森林環境譲与税基金</t>
    <rPh sb="0" eb="3">
      <t>サガラムラ</t>
    </rPh>
    <rPh sb="3" eb="12">
      <t>シンリンカンキョウジョウヨゼイキキン</t>
    </rPh>
    <phoneticPr fontId="5"/>
  </si>
  <si>
    <t>　村民税（個人）</t>
    <rPh sb="1" eb="3">
      <t>ソンミン</t>
    </rPh>
    <rPh sb="3" eb="4">
      <t>ゼイ</t>
    </rPh>
    <rPh sb="5" eb="7">
      <t>コジン</t>
    </rPh>
    <phoneticPr fontId="5"/>
  </si>
  <si>
    <t>　村民税（法人）</t>
    <rPh sb="1" eb="3">
      <t>ソンミン</t>
    </rPh>
    <rPh sb="3" eb="4">
      <t>ゼイ</t>
    </rPh>
    <rPh sb="5" eb="7">
      <t>ホウジン</t>
    </rPh>
    <phoneticPr fontId="5"/>
  </si>
  <si>
    <t>　固定資産税</t>
    <rPh sb="1" eb="3">
      <t>コテイ</t>
    </rPh>
    <rPh sb="3" eb="6">
      <t>シサンゼイ</t>
    </rPh>
    <phoneticPr fontId="5"/>
  </si>
  <si>
    <t>　軽自動車税</t>
    <rPh sb="1" eb="5">
      <t>ケイジドウシャ</t>
    </rPh>
    <rPh sb="5" eb="6">
      <t>ゼイ</t>
    </rPh>
    <phoneticPr fontId="5"/>
  </si>
  <si>
    <t>　インターネット使用料</t>
    <rPh sb="8" eb="11">
      <t>シヨウリョウ</t>
    </rPh>
    <phoneticPr fontId="5"/>
  </si>
  <si>
    <t>　公営住宅使用料</t>
    <rPh sb="1" eb="3">
      <t>コウエイ</t>
    </rPh>
    <rPh sb="3" eb="5">
      <t>ジュウタク</t>
    </rPh>
    <rPh sb="5" eb="8">
      <t>シヨウリョウ</t>
    </rPh>
    <phoneticPr fontId="5"/>
  </si>
  <si>
    <t>　なし</t>
    <phoneticPr fontId="5"/>
  </si>
  <si>
    <t>なし</t>
    <phoneticPr fontId="5"/>
  </si>
  <si>
    <t>株式会社さがら</t>
    <rPh sb="0" eb="4">
      <t>カブシキガイシャ</t>
    </rPh>
    <phoneticPr fontId="3"/>
  </si>
  <si>
    <t>相良村森林組合</t>
    <rPh sb="0" eb="2">
      <t>サガラ</t>
    </rPh>
    <rPh sb="2" eb="3">
      <t>ムラ</t>
    </rPh>
    <rPh sb="3" eb="5">
      <t>シンリン</t>
    </rPh>
    <rPh sb="5" eb="7">
      <t>クミアイ</t>
    </rPh>
    <phoneticPr fontId="3"/>
  </si>
  <si>
    <t>くま川鉄道株式会社</t>
    <rPh sb="2" eb="3">
      <t>ガワ</t>
    </rPh>
    <rPh sb="3" eb="5">
      <t>テツドウ</t>
    </rPh>
    <rPh sb="5" eb="9">
      <t>カブシキガイシャ</t>
    </rPh>
    <phoneticPr fontId="3"/>
  </si>
  <si>
    <t>人吉球磨地域交通体系整備基金</t>
    <rPh sb="0" eb="2">
      <t>ヒトヨシ</t>
    </rPh>
    <rPh sb="2" eb="4">
      <t>クマ</t>
    </rPh>
    <rPh sb="4" eb="10">
      <t>チイキコウツウタイケイ</t>
    </rPh>
    <rPh sb="10" eb="12">
      <t>セイビ</t>
    </rPh>
    <rPh sb="12" eb="14">
      <t>キキン</t>
    </rPh>
    <phoneticPr fontId="3"/>
  </si>
  <si>
    <t>熊本県農業信用基金協会</t>
    <rPh sb="0" eb="3">
      <t>クマモトケン</t>
    </rPh>
    <rPh sb="3" eb="7">
      <t>ノウギョウシンヨウ</t>
    </rPh>
    <rPh sb="7" eb="9">
      <t>キキン</t>
    </rPh>
    <rPh sb="9" eb="11">
      <t>キョウカイ</t>
    </rPh>
    <phoneticPr fontId="3"/>
  </si>
  <si>
    <t>熊本県畜産物価格安定基金協会（現：公益財団法人熊本県畜産協会）</t>
    <rPh sb="0" eb="3">
      <t>クマモトケン</t>
    </rPh>
    <rPh sb="3" eb="5">
      <t>チクサン</t>
    </rPh>
    <rPh sb="5" eb="6">
      <t>ブツ</t>
    </rPh>
    <rPh sb="6" eb="8">
      <t>カカク</t>
    </rPh>
    <rPh sb="8" eb="10">
      <t>アンテイ</t>
    </rPh>
    <rPh sb="10" eb="12">
      <t>キキン</t>
    </rPh>
    <rPh sb="12" eb="14">
      <t>キョウカイ</t>
    </rPh>
    <rPh sb="23" eb="26">
      <t>クマモトケン</t>
    </rPh>
    <rPh sb="26" eb="28">
      <t>チクサン</t>
    </rPh>
    <rPh sb="28" eb="30">
      <t>キョウカイ</t>
    </rPh>
    <phoneticPr fontId="3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</si>
  <si>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3"/>
  </si>
  <si>
    <t>財団法人砂防フロンティア整備推進機構</t>
    <rPh sb="0" eb="2">
      <t>ザイダン</t>
    </rPh>
    <rPh sb="2" eb="4">
      <t>ホウジン</t>
    </rPh>
    <rPh sb="4" eb="6">
      <t>サボウ</t>
    </rPh>
    <rPh sb="12" eb="18">
      <t>セイビスイシンキコウ</t>
    </rPh>
    <phoneticPr fontId="3"/>
  </si>
  <si>
    <t>財団法人熊本県環境整備事業団</t>
    <rPh sb="0" eb="4">
      <t>ザイダンホウジン</t>
    </rPh>
    <rPh sb="4" eb="7">
      <t>クマモトケン</t>
    </rPh>
    <rPh sb="7" eb="11">
      <t>カンキョウセイビ</t>
    </rPh>
    <rPh sb="11" eb="14">
      <t>ジギョウダン</t>
    </rPh>
    <phoneticPr fontId="3"/>
  </si>
  <si>
    <t>人吉球磨地域交通体系整備基金拠出金（民間出資による権利分）</t>
    <rPh sb="0" eb="2">
      <t>ヒトヨシ</t>
    </rPh>
    <rPh sb="2" eb="4">
      <t>クマ</t>
    </rPh>
    <rPh sb="4" eb="6">
      <t>チイキ</t>
    </rPh>
    <rPh sb="6" eb="8">
      <t>コウツウ</t>
    </rPh>
    <rPh sb="8" eb="10">
      <t>タイケイ</t>
    </rPh>
    <rPh sb="10" eb="12">
      <t>セイビ</t>
    </rPh>
    <rPh sb="12" eb="14">
      <t>キキン</t>
    </rPh>
    <rPh sb="14" eb="17">
      <t>キョシュツキン</t>
    </rPh>
    <rPh sb="18" eb="20">
      <t>ミンカン</t>
    </rPh>
    <rPh sb="20" eb="22">
      <t>シュッシ</t>
    </rPh>
    <rPh sb="25" eb="27">
      <t>ケンリ</t>
    </rPh>
    <rPh sb="27" eb="28">
      <t>ブン</t>
    </rPh>
    <phoneticPr fontId="3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</si>
  <si>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5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</si>
  <si>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5"/>
  </si>
  <si>
    <t>災害復旧事業債</t>
    <rPh sb="0" eb="7">
      <t>サイガイフッキュウジギョウサイ</t>
    </rPh>
    <phoneticPr fontId="5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</si>
  <si>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</si>
  <si>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教育・福祉施設等整備事業債</t>
    <rPh sb="0" eb="2">
      <t>キョウイク</t>
    </rPh>
    <rPh sb="3" eb="7">
      <t>フクシシセツ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5"/>
  </si>
  <si>
    <t>一般単独事業債</t>
    <rPh sb="0" eb="2">
      <t>イッパン</t>
    </rPh>
    <rPh sb="2" eb="4">
      <t>タンドク</t>
    </rPh>
    <rPh sb="4" eb="6">
      <t>ジギョウ</t>
    </rPh>
    <rPh sb="6" eb="7">
      <t>サイ</t>
    </rPh>
    <phoneticPr fontId="5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</si>
  <si>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5"/>
  </si>
  <si>
    <t>国の予算貸付政府関係機関貸付</t>
    <rPh sb="0" eb="1">
      <t>クニ</t>
    </rPh>
    <rPh sb="2" eb="4">
      <t>ヨサン</t>
    </rPh>
    <rPh sb="4" eb="6">
      <t>カシツケ</t>
    </rPh>
    <rPh sb="6" eb="8">
      <t>セイフ</t>
    </rPh>
    <rPh sb="8" eb="10">
      <t>カンケイ</t>
    </rPh>
    <rPh sb="10" eb="12">
      <t>キカン</t>
    </rPh>
    <rPh sb="12" eb="14">
      <t>カシツケ</t>
    </rPh>
    <phoneticPr fontId="5"/>
  </si>
  <si>
    <t>減税補てん債</t>
    <rPh sb="0" eb="3">
      <t>ゲンゼイホ</t>
    </rPh>
    <rPh sb="5" eb="6">
      <t>サイ</t>
    </rPh>
    <phoneticPr fontId="5"/>
  </si>
  <si>
    <t>臨時財政対策債</t>
    <rPh sb="0" eb="7">
      <t>リンジザイセイタイサクサイ</t>
    </rPh>
    <phoneticPr fontId="5"/>
  </si>
  <si>
    <t>子どものための教育・保育給付費負担金</t>
  </si>
  <si>
    <t>施設型給付費等の支給に要する費用の一部負担のため</t>
    <rPh sb="19" eb="21">
      <t>フタン</t>
    </rPh>
    <phoneticPr fontId="5"/>
  </si>
  <si>
    <t>-</t>
    <phoneticPr fontId="5"/>
  </si>
  <si>
    <t>減収補てん債（昭和57年度）</t>
    <rPh sb="0" eb="2">
      <t>ゲンシュウ</t>
    </rPh>
    <rPh sb="2" eb="3">
      <t>ホ</t>
    </rPh>
    <rPh sb="5" eb="6">
      <t>サイ</t>
    </rPh>
    <rPh sb="7" eb="9">
      <t>ショウワ</t>
    </rPh>
    <rPh sb="11" eb="13">
      <t>ネンド</t>
    </rPh>
    <phoneticPr fontId="5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</si>
  <si>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5"/>
  </si>
  <si>
    <t>スマートインターチェンジ整備促進協議会負担金</t>
    <rPh sb="12" eb="14">
      <t>セイビ</t>
    </rPh>
    <rPh sb="14" eb="16">
      <t>ソクシン</t>
    </rPh>
    <rPh sb="16" eb="19">
      <t>キョウギカイ</t>
    </rPh>
    <rPh sb="19" eb="22">
      <t>フタンキン</t>
    </rPh>
    <phoneticPr fontId="1"/>
  </si>
  <si>
    <t>人吉球磨スマートインターチェンジ整備促進協議会</t>
    <rPh sb="0" eb="2">
      <t>ヒトヨシ</t>
    </rPh>
    <rPh sb="2" eb="4">
      <t>クマ</t>
    </rPh>
    <rPh sb="16" eb="18">
      <t>セイビ</t>
    </rPh>
    <rPh sb="18" eb="20">
      <t>ソクシン</t>
    </rPh>
    <rPh sb="20" eb="23">
      <t>キョウギカイ</t>
    </rPh>
    <phoneticPr fontId="1"/>
  </si>
  <si>
    <t>人吉球磨スマートインターチェンジ整備に係る負担金</t>
    <rPh sb="0" eb="2">
      <t>ヒトヨシ</t>
    </rPh>
    <rPh sb="2" eb="4">
      <t>クマ</t>
    </rPh>
    <rPh sb="16" eb="18">
      <t>セイビ</t>
    </rPh>
    <rPh sb="19" eb="20">
      <t>カカ</t>
    </rPh>
    <rPh sb="21" eb="24">
      <t>フタンキン</t>
    </rPh>
    <phoneticPr fontId="2"/>
  </si>
  <si>
    <t>強い農業・担い手づくり総合支援交付金</t>
    <phoneticPr fontId="5"/>
  </si>
  <si>
    <t>人吉下球磨消防組合負担金</t>
    <phoneticPr fontId="5"/>
  </si>
  <si>
    <t>人吉下球磨消防組合運営に係る負担金</t>
    <rPh sb="9" eb="11">
      <t>ウンエイ</t>
    </rPh>
    <rPh sb="12" eb="13">
      <t>カカ</t>
    </rPh>
    <rPh sb="14" eb="17">
      <t>フタンキン</t>
    </rPh>
    <phoneticPr fontId="5"/>
  </si>
  <si>
    <t>人吉下球磨消防組合</t>
    <phoneticPr fontId="5"/>
  </si>
  <si>
    <t>社会福祉法人等</t>
    <rPh sb="0" eb="6">
      <t>シャカイフクシホウジン</t>
    </rPh>
    <rPh sb="6" eb="7">
      <t>トウ</t>
    </rPh>
    <phoneticPr fontId="5"/>
  </si>
  <si>
    <t>対象者</t>
    <rPh sb="0" eb="3">
      <t>タイショウシャ</t>
    </rPh>
    <phoneticPr fontId="5"/>
  </si>
  <si>
    <t>令和２年７月豪雨により被害を受けた、農産物の生産・加工に必要な施設・機械の再建・修繕等の支援</t>
    <phoneticPr fontId="5"/>
  </si>
  <si>
    <t>(令和03年3月31日現在）</t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</si>
  <si>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8">
      <t>キンキュウタイサクジギョウサイ</t>
    </rPh>
    <phoneticPr fontId="5"/>
  </si>
  <si>
    <t>0.36</t>
    <phoneticPr fontId="5"/>
  </si>
  <si>
    <t>相良村立学校等建設基金</t>
    <rPh sb="0" eb="2">
      <t>サガラ</t>
    </rPh>
    <rPh sb="2" eb="3">
      <t>ムラ</t>
    </rPh>
    <rPh sb="3" eb="4">
      <t>タチ</t>
    </rPh>
    <rPh sb="4" eb="6">
      <t>ガッコウ</t>
    </rPh>
    <rPh sb="6" eb="7">
      <t>ナド</t>
    </rPh>
    <rPh sb="7" eb="9">
      <t>ケンセツ</t>
    </rPh>
    <rPh sb="9" eb="11">
      <t>キキン</t>
    </rPh>
    <phoneticPr fontId="5"/>
  </si>
  <si>
    <t>自  令和03年4月1日</t>
  </si>
  <si>
    <t>至  令和04年3月31日</t>
  </si>
  <si>
    <t>(令和04年3月31日現在）</t>
  </si>
  <si>
    <t>　延滞金</t>
    <rPh sb="1" eb="4">
      <t>エンタイキン</t>
    </rPh>
    <phoneticPr fontId="5"/>
  </si>
  <si>
    <t>　雑入</t>
    <rPh sb="1" eb="3">
      <t>ザツニュウ</t>
    </rPh>
    <phoneticPr fontId="5"/>
  </si>
  <si>
    <t>人吉球磨広域行政組合負担金</t>
    <rPh sb="2" eb="10">
      <t>クマコウイキギョウセイクミアイ</t>
    </rPh>
    <phoneticPr fontId="5"/>
  </si>
  <si>
    <t>人吉球磨広域行政組合</t>
    <phoneticPr fontId="5"/>
  </si>
  <si>
    <t>人吉球磨広域行政組合運営に係る負担金</t>
    <rPh sb="2" eb="10">
      <t>クマコウイキギョウセイクミアイ</t>
    </rPh>
    <rPh sb="10" eb="12">
      <t>ウンエイ</t>
    </rPh>
    <rPh sb="13" eb="14">
      <t>カカ</t>
    </rPh>
    <rPh sb="15" eb="18">
      <t>フタンキン</t>
    </rPh>
    <phoneticPr fontId="5"/>
  </si>
  <si>
    <t>療養給付費負担金</t>
    <phoneticPr fontId="5"/>
  </si>
  <si>
    <t>熊本県後期高齢者医療広域連合</t>
    <rPh sb="0" eb="14">
      <t>クマモトケンコウキコウレイシャイリョウコウイキレンゴウ</t>
    </rPh>
    <phoneticPr fontId="5"/>
  </si>
  <si>
    <t>熊本県後期高齢者医療広域連合に係る負担金</t>
    <rPh sb="15" eb="16">
      <t>カカ</t>
    </rPh>
    <rPh sb="17" eb="20">
      <t>フタンキン</t>
    </rPh>
    <phoneticPr fontId="5"/>
  </si>
  <si>
    <t>公益社団法人熊本県林業公社</t>
    <rPh sb="0" eb="2">
      <t>コウエキ</t>
    </rPh>
    <rPh sb="2" eb="6">
      <t>シャダンホウジン</t>
    </rPh>
    <rPh sb="6" eb="9">
      <t>クマモトケン</t>
    </rPh>
    <rPh sb="9" eb="11">
      <t>リンギョウ</t>
    </rPh>
    <rPh sb="11" eb="13">
      <t>コウシャ</t>
    </rPh>
    <phoneticPr fontId="3"/>
  </si>
  <si>
    <t>公益財団法人くまもと産業支援財団</t>
    <phoneticPr fontId="3"/>
  </si>
  <si>
    <t>財団法人熊本県農業後継者育成基金（現：公益財団法人熊本県農業公社）</t>
    <rPh sb="0" eb="2">
      <t>ザイダン</t>
    </rPh>
    <rPh sb="2" eb="4">
      <t>ホウジン</t>
    </rPh>
    <rPh sb="4" eb="7">
      <t>クマモトケン</t>
    </rPh>
    <rPh sb="7" eb="12">
      <t>ノウギョウコウケイシャ</t>
    </rPh>
    <rPh sb="12" eb="14">
      <t>イクセイ</t>
    </rPh>
    <rPh sb="14" eb="16">
      <t>キキン</t>
    </rPh>
    <rPh sb="17" eb="18">
      <t>ゲン</t>
    </rPh>
    <phoneticPr fontId="3"/>
  </si>
  <si>
    <t>財団法人熊本県林業従事者育成基金</t>
    <rPh sb="0" eb="2">
      <t>ザイダン</t>
    </rPh>
    <rPh sb="2" eb="4">
      <t>ホウジン</t>
    </rPh>
    <rPh sb="4" eb="7">
      <t>クマモトケン</t>
    </rPh>
    <rPh sb="7" eb="9">
      <t>リンギョウ</t>
    </rPh>
    <rPh sb="9" eb="12">
      <t>ジュウジシャ</t>
    </rPh>
    <rPh sb="12" eb="14">
      <t>イクセイ</t>
    </rPh>
    <rPh sb="14" eb="16">
      <t>キキン</t>
    </rPh>
    <phoneticPr fontId="3"/>
  </si>
  <si>
    <t>公益財団法人熊本県暴力追放運動推進センター</t>
    <phoneticPr fontId="3"/>
  </si>
  <si>
    <t>一般財団法人熊本さわやか長寿財団</t>
    <rPh sb="0" eb="2">
      <t>イッパン</t>
    </rPh>
    <rPh sb="2" eb="6">
      <t>ザイダンホウジン</t>
    </rPh>
    <rPh sb="6" eb="8">
      <t>クマモト</t>
    </rPh>
    <rPh sb="12" eb="16">
      <t>チョウジュザイダン</t>
    </rPh>
    <phoneticPr fontId="3"/>
  </si>
  <si>
    <t>公益財団法人熊本県雇用環境整備協会</t>
    <rPh sb="0" eb="2">
      <t>コウエキ</t>
    </rPh>
    <rPh sb="2" eb="6">
      <t>ザイダンホウジン</t>
    </rPh>
    <rPh sb="6" eb="9">
      <t>クマモトケン</t>
    </rPh>
    <rPh sb="9" eb="11">
      <t>コヨウ</t>
    </rPh>
    <rPh sb="11" eb="13">
      <t>カンキョウ</t>
    </rPh>
    <rPh sb="13" eb="17">
      <t>セイビキョウカイ</t>
    </rPh>
    <phoneticPr fontId="3"/>
  </si>
  <si>
    <t>地方公営企業等金融機構（現：地方公共団体金融機構）出資金</t>
    <rPh sb="0" eb="4">
      <t>チホウコウエイ</t>
    </rPh>
    <rPh sb="4" eb="6">
      <t>キギョウ</t>
    </rPh>
    <rPh sb="6" eb="7">
      <t>トウ</t>
    </rPh>
    <rPh sb="7" eb="9">
      <t>キンユウ</t>
    </rPh>
    <rPh sb="9" eb="11">
      <t>キコウ</t>
    </rPh>
    <rPh sb="12" eb="13">
      <t>ゲン</t>
    </rPh>
    <rPh sb="14" eb="20">
      <t>チホウコウキョウダンタイ</t>
    </rPh>
    <rPh sb="20" eb="22">
      <t>キンユウ</t>
    </rPh>
    <rPh sb="22" eb="24">
      <t>キコウ</t>
    </rPh>
    <rPh sb="25" eb="28">
      <t>シュッシキン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</si>
</sst>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&quot;△&quot;#,###"/>
    <numFmt numFmtId="177" formatCode="#,##0.000;&quot;△&quot;#,##0.000"/>
    <numFmt numFmtId="178" formatCode="#,##0.0;&quot;△&quot;#,##0.0"/>
    <numFmt numFmtId="179" formatCode="#,##0;&quot;△&quot;#,##0"/>
    <numFmt numFmtId="180" formatCode="#,##0;&quot;△ &quot;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3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6" fillId="0" borderId="5" xfId="2" applyFont="1" applyBorder="1">
      <alignment vertical="center"/>
    </xf>
    <xf numFmtId="0" fontId="8" fillId="0" borderId="5" xfId="2" applyFont="1" applyBorder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21" fillId="0" borderId="0" xfId="0" applyFont="1">
      <alignment vertical="center"/>
    </xf>
    <xf numFmtId="0" fontId="27" fillId="0" borderId="0" xfId="0" applyFo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6" xfId="3" applyFont="1" applyBorder="1" applyAlignment="1">
      <alignment horizontal="center" vertical="center"/>
    </xf>
    <xf numFmtId="0" fontId="7" fillId="0" borderId="16" xfId="3" applyFont="1" applyBorder="1" applyAlignment="1">
      <alignment horizontal="centerContinuous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Fill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6" xfId="2" applyFont="1" applyBorder="1" applyAlignment="1">
      <alignment vertical="center" wrapText="1"/>
    </xf>
    <xf numFmtId="176" fontId="7" fillId="0" borderId="16" xfId="1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176" fontId="7" fillId="3" borderId="16" xfId="1" applyNumberFormat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179" fontId="7" fillId="0" borderId="19" xfId="1" applyNumberFormat="1" applyFont="1" applyBorder="1" applyAlignment="1">
      <alignment horizontal="right" vertical="center"/>
    </xf>
    <xf numFmtId="179" fontId="7" fillId="3" borderId="19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 applyAlignment="1">
      <alignment horizontal="right" vertical="center"/>
    </xf>
    <xf numFmtId="179" fontId="7" fillId="0" borderId="16" xfId="1" applyNumberFormat="1" applyFont="1" applyBorder="1" applyAlignment="1">
      <alignment horizontal="right" vertical="center" wrapText="1"/>
    </xf>
    <xf numFmtId="179" fontId="7" fillId="3" borderId="10" xfId="1" applyNumberFormat="1" applyFont="1" applyFill="1" applyBorder="1" applyAlignment="1">
      <alignment horizontal="right" vertical="center" wrapText="1"/>
    </xf>
    <xf numFmtId="179" fontId="7" fillId="0" borderId="18" xfId="0" applyNumberFormat="1" applyFont="1" applyBorder="1">
      <alignment vertical="center"/>
    </xf>
    <xf numFmtId="179" fontId="7" fillId="0" borderId="16" xfId="1" applyNumberFormat="1" applyFont="1" applyBorder="1">
      <alignment vertical="center"/>
    </xf>
    <xf numFmtId="179" fontId="7" fillId="3" borderId="20" xfId="1" applyNumberFormat="1" applyFont="1" applyFill="1" applyBorder="1">
      <alignment vertical="center"/>
    </xf>
    <xf numFmtId="179" fontId="7" fillId="0" borderId="9" xfId="0" applyNumberFormat="1" applyFont="1" applyBorder="1">
      <alignment vertical="center"/>
    </xf>
    <xf numFmtId="179" fontId="7" fillId="0" borderId="9" xfId="1" applyNumberFormat="1" applyFont="1" applyBorder="1">
      <alignment vertical="center"/>
    </xf>
    <xf numFmtId="179" fontId="7" fillId="0" borderId="18" xfId="1" applyNumberFormat="1" applyFont="1" applyBorder="1">
      <alignment vertical="center"/>
    </xf>
    <xf numFmtId="179" fontId="7" fillId="3" borderId="10" xfId="1" applyNumberFormat="1" applyFont="1" applyFill="1" applyBorder="1">
      <alignment vertical="center"/>
    </xf>
    <xf numFmtId="179" fontId="18" fillId="0" borderId="23" xfId="1" applyNumberFormat="1" applyFont="1" applyBorder="1">
      <alignment vertical="center"/>
    </xf>
    <xf numFmtId="179" fontId="18" fillId="0" borderId="13" xfId="1" applyNumberFormat="1" applyFont="1" applyBorder="1">
      <alignment vertical="center"/>
    </xf>
    <xf numFmtId="179" fontId="18" fillId="0" borderId="16" xfId="1" applyNumberFormat="1" applyFont="1" applyBorder="1">
      <alignment vertical="center"/>
    </xf>
    <xf numFmtId="179" fontId="18" fillId="3" borderId="16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179" fontId="18" fillId="3" borderId="23" xfId="1" applyNumberFormat="1" applyFont="1" applyFill="1" applyBorder="1">
      <alignment vertical="center"/>
    </xf>
    <xf numFmtId="179" fontId="18" fillId="3" borderId="13" xfId="1" applyNumberFormat="1" applyFont="1" applyFill="1" applyBorder="1">
      <alignment vertical="center"/>
    </xf>
    <xf numFmtId="179" fontId="18" fillId="3" borderId="16" xfId="1" applyNumberFormat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 shrinkToFit="1"/>
    </xf>
    <xf numFmtId="179" fontId="7" fillId="3" borderId="23" xfId="0" applyNumberFormat="1" applyFont="1" applyFill="1" applyBorder="1" applyAlignment="1">
      <alignment horizontal="right" vertical="center" shrinkToFit="1"/>
    </xf>
    <xf numFmtId="179" fontId="7" fillId="3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Border="1" applyAlignment="1">
      <alignment vertical="center"/>
    </xf>
    <xf numFmtId="179" fontId="7" fillId="3" borderId="16" xfId="3" applyNumberFormat="1" applyFont="1" applyFill="1" applyBorder="1" applyAlignment="1">
      <alignment vertical="center"/>
    </xf>
    <xf numFmtId="179" fontId="7" fillId="0" borderId="13" xfId="1" applyNumberFormat="1" applyFont="1" applyFill="1" applyBorder="1" applyAlignment="1">
      <alignment horizontal="right" vertical="center"/>
    </xf>
    <xf numFmtId="179" fontId="7" fillId="0" borderId="16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179" fontId="18" fillId="0" borderId="16" xfId="1" applyNumberFormat="1" applyFont="1" applyFill="1" applyBorder="1" applyAlignment="1">
      <alignment horizontal="right" vertical="center"/>
    </xf>
    <xf numFmtId="179" fontId="18" fillId="3" borderId="10" xfId="1" applyNumberFormat="1" applyFont="1" applyFill="1" applyBorder="1" applyAlignment="1">
      <alignment horizontal="right" vertical="center"/>
    </xf>
    <xf numFmtId="179" fontId="18" fillId="3" borderId="6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>
      <alignment vertical="center"/>
    </xf>
    <xf numFmtId="176" fontId="7" fillId="0" borderId="16" xfId="1" applyNumberFormat="1" applyFont="1" applyFill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38" fontId="26" fillId="0" borderId="0" xfId="1" applyFont="1" applyAlignment="1">
      <alignment vertical="center"/>
    </xf>
    <xf numFmtId="38" fontId="26" fillId="0" borderId="0" xfId="0" applyNumberFormat="1" applyFont="1">
      <alignment vertical="center"/>
    </xf>
    <xf numFmtId="179" fontId="26" fillId="0" borderId="0" xfId="0" applyNumberFormat="1" applyFont="1">
      <alignment vertical="center"/>
    </xf>
    <xf numFmtId="0" fontId="29" fillId="0" borderId="0" xfId="0" applyFont="1">
      <alignment vertical="center"/>
    </xf>
    <xf numFmtId="176" fontId="0" fillId="0" borderId="3" xfId="0" applyNumberFormat="1" applyBorder="1" applyAlignment="1">
      <alignment horizontal="center" vertical="center"/>
    </xf>
    <xf numFmtId="178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179" fontId="7" fillId="0" borderId="17" xfId="1" applyNumberFormat="1" applyFont="1" applyFill="1" applyBorder="1" applyAlignment="1">
      <alignment horizontal="right" vertical="center" shrinkToFit="1"/>
    </xf>
    <xf numFmtId="179" fontId="7" fillId="0" borderId="16" xfId="1" applyNumberFormat="1" applyFont="1" applyFill="1" applyBorder="1" applyAlignment="1">
      <alignment horizontal="right" vertical="center" shrinkToFit="1"/>
    </xf>
    <xf numFmtId="49" fontId="7" fillId="0" borderId="16" xfId="1" applyNumberFormat="1" applyFont="1" applyFill="1" applyBorder="1" applyAlignment="1">
      <alignment horizontal="right" vertical="center" shrinkToFit="1"/>
    </xf>
    <xf numFmtId="179" fontId="18" fillId="0" borderId="11" xfId="1" applyNumberFormat="1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32" fillId="0" borderId="0" xfId="5" applyFont="1">
      <alignment vertical="center"/>
    </xf>
    <xf numFmtId="0" fontId="34" fillId="0" borderId="0" xfId="6" applyFont="1">
      <alignment vertical="center"/>
    </xf>
    <xf numFmtId="0" fontId="33" fillId="0" borderId="0" xfId="5" applyFont="1">
      <alignment vertical="center"/>
    </xf>
    <xf numFmtId="0" fontId="7" fillId="0" borderId="0" xfId="5" applyFont="1">
      <alignment vertical="center"/>
    </xf>
    <xf numFmtId="0" fontId="0" fillId="0" borderId="0" xfId="5" applyFont="1">
      <alignment vertical="center"/>
    </xf>
    <xf numFmtId="0" fontId="0" fillId="0" borderId="0" xfId="5" applyFont="1" applyAlignment="1">
      <alignment horizontal="right" vertical="center"/>
    </xf>
    <xf numFmtId="0" fontId="36" fillId="0" borderId="0" xfId="2" applyFont="1">
      <alignment vertical="center"/>
    </xf>
    <xf numFmtId="0" fontId="32" fillId="0" borderId="0" xfId="5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0" fillId="0" borderId="36" xfId="5" applyFont="1" applyBorder="1">
      <alignment vertical="center"/>
    </xf>
    <xf numFmtId="38" fontId="4" fillId="0" borderId="0" xfId="7" applyBorder="1" applyAlignment="1">
      <alignment vertical="center"/>
    </xf>
    <xf numFmtId="0" fontId="4" fillId="0" borderId="0" xfId="8">
      <alignment vertical="center"/>
    </xf>
    <xf numFmtId="38" fontId="0" fillId="0" borderId="0" xfId="7" applyFont="1" applyBorder="1" applyAlignment="1">
      <alignment vertical="center"/>
    </xf>
    <xf numFmtId="0" fontId="34" fillId="0" borderId="0" xfId="2" applyFont="1">
      <alignment vertical="center"/>
    </xf>
    <xf numFmtId="180" fontId="34" fillId="0" borderId="0" xfId="2" applyNumberFormat="1" applyFont="1">
      <alignment vertical="center"/>
    </xf>
    <xf numFmtId="38" fontId="4" fillId="0" borderId="36" xfId="7" applyBorder="1" applyAlignment="1">
      <alignment vertical="center"/>
    </xf>
    <xf numFmtId="38" fontId="37" fillId="0" borderId="0" xfId="7" applyFont="1" applyBorder="1" applyAlignment="1">
      <alignment vertical="center"/>
    </xf>
    <xf numFmtId="180" fontId="32" fillId="0" borderId="0" xfId="5" applyNumberFormat="1" applyFont="1">
      <alignment vertical="center"/>
    </xf>
    <xf numFmtId="0" fontId="37" fillId="0" borderId="0" xfId="5" applyFont="1">
      <alignment vertical="center"/>
    </xf>
    <xf numFmtId="38" fontId="38" fillId="0" borderId="0" xfId="7" applyFont="1" applyBorder="1" applyAlignment="1">
      <alignment vertical="center"/>
    </xf>
    <xf numFmtId="0" fontId="38" fillId="0" borderId="0" xfId="5" applyFont="1">
      <alignment vertical="center"/>
    </xf>
    <xf numFmtId="38" fontId="4" fillId="0" borderId="0" xfId="7" applyBorder="1" applyAlignment="1">
      <alignment horizontal="center" vertical="center"/>
    </xf>
    <xf numFmtId="38" fontId="40" fillId="0" borderId="0" xfId="7" applyFont="1" applyBorder="1" applyAlignment="1">
      <alignment vertical="center"/>
    </xf>
    <xf numFmtId="0" fontId="40" fillId="0" borderId="0" xfId="5" applyFont="1">
      <alignment vertical="center"/>
    </xf>
    <xf numFmtId="0" fontId="0" fillId="0" borderId="4" xfId="5" applyFont="1" applyBorder="1">
      <alignment vertical="center"/>
    </xf>
    <xf numFmtId="38" fontId="41" fillId="0" borderId="0" xfId="7" applyFont="1" applyBorder="1" applyAlignment="1">
      <alignment vertical="center"/>
    </xf>
    <xf numFmtId="0" fontId="41" fillId="0" borderId="0" xfId="5" applyFont="1">
      <alignment vertical="center"/>
    </xf>
    <xf numFmtId="0" fontId="4" fillId="0" borderId="0" xfId="5">
      <alignment vertical="center"/>
    </xf>
    <xf numFmtId="38" fontId="32" fillId="0" borderId="0" xfId="9" applyFont="1" applyAlignment="1">
      <alignment vertical="center"/>
    </xf>
    <xf numFmtId="38" fontId="32" fillId="0" borderId="0" xfId="5" applyNumberFormat="1" applyFont="1">
      <alignment vertical="center"/>
    </xf>
    <xf numFmtId="0" fontId="36" fillId="0" borderId="0" xfId="6" applyFont="1">
      <alignment vertical="center"/>
    </xf>
    <xf numFmtId="0" fontId="34" fillId="0" borderId="0" xfId="6" applyFont="1" applyAlignment="1">
      <alignment horizontal="center" vertical="center"/>
    </xf>
    <xf numFmtId="0" fontId="42" fillId="0" borderId="0" xfId="6" applyFont="1">
      <alignment vertical="center"/>
    </xf>
    <xf numFmtId="0" fontId="32" fillId="0" borderId="0" xfId="10" applyFont="1">
      <alignment vertical="center"/>
    </xf>
    <xf numFmtId="0" fontId="8" fillId="0" borderId="0" xfId="10" applyFont="1">
      <alignment vertical="center"/>
    </xf>
    <xf numFmtId="0" fontId="0" fillId="0" borderId="0" xfId="10" applyFont="1">
      <alignment vertical="center"/>
    </xf>
    <xf numFmtId="0" fontId="0" fillId="0" borderId="0" xfId="10" applyFont="1" applyAlignment="1">
      <alignment horizontal="right" vertical="center"/>
    </xf>
    <xf numFmtId="38" fontId="7" fillId="0" borderId="36" xfId="7" applyFont="1" applyBorder="1" applyAlignment="1">
      <alignment vertical="center"/>
    </xf>
    <xf numFmtId="38" fontId="7" fillId="0" borderId="0" xfId="7" applyFont="1" applyBorder="1" applyAlignment="1">
      <alignment vertical="center"/>
    </xf>
    <xf numFmtId="0" fontId="7" fillId="0" borderId="0" xfId="10" applyFont="1">
      <alignment vertical="center"/>
    </xf>
    <xf numFmtId="0" fontId="46" fillId="0" borderId="0" xfId="10" applyFont="1">
      <alignment vertical="center"/>
    </xf>
    <xf numFmtId="38" fontId="46" fillId="0" borderId="0" xfId="7" applyFont="1" applyBorder="1" applyAlignment="1">
      <alignment vertical="center"/>
    </xf>
    <xf numFmtId="0" fontId="47" fillId="0" borderId="0" xfId="10" applyFont="1">
      <alignment vertical="center"/>
    </xf>
    <xf numFmtId="38" fontId="7" fillId="0" borderId="38" xfId="7" applyFont="1" applyBorder="1" applyAlignment="1">
      <alignment vertical="center"/>
    </xf>
    <xf numFmtId="38" fontId="7" fillId="0" borderId="2" xfId="7" applyFont="1" applyBorder="1" applyAlignment="1">
      <alignment vertical="center"/>
    </xf>
    <xf numFmtId="0" fontId="32" fillId="0" borderId="2" xfId="10" applyFont="1" applyBorder="1">
      <alignment vertical="center"/>
    </xf>
    <xf numFmtId="38" fontId="46" fillId="0" borderId="32" xfId="7" applyFont="1" applyBorder="1" applyAlignment="1">
      <alignment vertical="center"/>
    </xf>
    <xf numFmtId="38" fontId="7" fillId="0" borderId="33" xfId="7" applyFont="1" applyBorder="1" applyAlignment="1">
      <alignment vertical="center"/>
    </xf>
    <xf numFmtId="0" fontId="47" fillId="0" borderId="33" xfId="10" applyFont="1" applyBorder="1">
      <alignment vertical="center"/>
    </xf>
    <xf numFmtId="38" fontId="7" fillId="0" borderId="51" xfId="7" applyFont="1" applyBorder="1" applyAlignment="1">
      <alignment vertical="center"/>
    </xf>
    <xf numFmtId="38" fontId="48" fillId="0" borderId="51" xfId="7" applyFont="1" applyBorder="1" applyAlignment="1">
      <alignment vertical="center"/>
    </xf>
    <xf numFmtId="0" fontId="47" fillId="0" borderId="51" xfId="10" applyFont="1" applyBorder="1">
      <alignment vertical="center"/>
    </xf>
    <xf numFmtId="38" fontId="7" fillId="0" borderId="0" xfId="7" applyFont="1" applyAlignment="1">
      <alignment vertical="center"/>
    </xf>
    <xf numFmtId="38" fontId="48" fillId="0" borderId="0" xfId="7" applyFont="1" applyAlignment="1">
      <alignment vertical="center"/>
    </xf>
    <xf numFmtId="0" fontId="32" fillId="0" borderId="0" xfId="10" applyFont="1" applyAlignment="1">
      <alignment horizontal="center" vertical="center"/>
    </xf>
    <xf numFmtId="0" fontId="4" fillId="0" borderId="0" xfId="10">
      <alignment vertical="center"/>
    </xf>
    <xf numFmtId="0" fontId="0" fillId="0" borderId="0" xfId="10" applyFont="1" applyAlignment="1">
      <alignment horizontal="left" vertical="center" shrinkToFit="1"/>
    </xf>
    <xf numFmtId="0" fontId="32" fillId="0" borderId="0" xfId="11" applyFont="1">
      <alignment vertical="center"/>
    </xf>
    <xf numFmtId="0" fontId="34" fillId="0" borderId="0" xfId="11" applyFont="1">
      <alignment vertical="center"/>
    </xf>
    <xf numFmtId="0" fontId="8" fillId="0" borderId="0" xfId="11" applyFont="1">
      <alignment vertical="center"/>
    </xf>
    <xf numFmtId="0" fontId="8" fillId="0" borderId="0" xfId="11" applyFont="1" applyAlignment="1">
      <alignment horizontal="center" vertical="center"/>
    </xf>
    <xf numFmtId="0" fontId="32" fillId="0" borderId="0" xfId="2" applyFont="1">
      <alignment vertical="center"/>
    </xf>
    <xf numFmtId="38" fontId="34" fillId="0" borderId="0" xfId="6" applyNumberFormat="1" applyFont="1">
      <alignment vertical="center"/>
    </xf>
    <xf numFmtId="180" fontId="32" fillId="0" borderId="0" xfId="2" applyNumberFormat="1" applyFont="1">
      <alignment vertical="center"/>
    </xf>
    <xf numFmtId="0" fontId="0" fillId="0" borderId="0" xfId="11" applyFont="1">
      <alignment vertical="center"/>
    </xf>
    <xf numFmtId="0" fontId="0" fillId="0" borderId="0" xfId="11" applyFont="1" applyAlignment="1">
      <alignment horizontal="right" vertical="center"/>
    </xf>
    <xf numFmtId="0" fontId="7" fillId="0" borderId="0" xfId="11" applyFont="1" applyAlignment="1">
      <alignment horizontal="right" vertical="center"/>
    </xf>
    <xf numFmtId="0" fontId="53" fillId="0" borderId="0" xfId="11" applyFont="1" applyAlignment="1">
      <alignment horizontal="right" vertical="center"/>
    </xf>
    <xf numFmtId="38" fontId="34" fillId="0" borderId="0" xfId="2" applyNumberFormat="1" applyFont="1">
      <alignment vertical="center"/>
    </xf>
    <xf numFmtId="0" fontId="32" fillId="0" borderId="51" xfId="11" applyFont="1" applyBorder="1">
      <alignment vertical="center"/>
    </xf>
    <xf numFmtId="0" fontId="32" fillId="0" borderId="55" xfId="11" applyFont="1" applyBorder="1">
      <alignment vertical="center"/>
    </xf>
    <xf numFmtId="0" fontId="54" fillId="0" borderId="56" xfId="11" applyFont="1" applyBorder="1" applyAlignment="1">
      <alignment horizontal="center" vertical="center" wrapText="1"/>
    </xf>
    <xf numFmtId="0" fontId="54" fillId="0" borderId="49" xfId="11" applyFont="1" applyBorder="1" applyAlignment="1">
      <alignment horizontal="center" vertical="center" wrapText="1"/>
    </xf>
    <xf numFmtId="0" fontId="32" fillId="0" borderId="0" xfId="11" applyFont="1" applyAlignment="1">
      <alignment horizontal="center" vertical="center"/>
    </xf>
    <xf numFmtId="38" fontId="55" fillId="0" borderId="57" xfId="7" applyFont="1" applyBorder="1" applyAlignment="1">
      <alignment vertical="center"/>
    </xf>
    <xf numFmtId="38" fontId="51" fillId="0" borderId="58" xfId="7" applyFont="1" applyBorder="1" applyAlignment="1">
      <alignment vertical="center"/>
    </xf>
    <xf numFmtId="38" fontId="56" fillId="0" borderId="58" xfId="7" applyFont="1" applyBorder="1" applyAlignment="1">
      <alignment vertical="center"/>
    </xf>
    <xf numFmtId="0" fontId="56" fillId="0" borderId="58" xfId="11" applyFont="1" applyBorder="1">
      <alignment vertical="center"/>
    </xf>
    <xf numFmtId="180" fontId="32" fillId="0" borderId="60" xfId="11" applyNumberFormat="1" applyFont="1" applyBorder="1" applyAlignment="1">
      <alignment horizontal="right" vertical="center" shrinkToFit="1"/>
    </xf>
    <xf numFmtId="180" fontId="32" fillId="0" borderId="61" xfId="11" applyNumberFormat="1" applyFont="1" applyBorder="1" applyAlignment="1">
      <alignment horizontal="right" vertical="center" shrinkToFit="1"/>
    </xf>
    <xf numFmtId="38" fontId="51" fillId="0" borderId="36" xfId="7" applyFont="1" applyBorder="1" applyAlignment="1">
      <alignment vertical="center"/>
    </xf>
    <xf numFmtId="38" fontId="51" fillId="0" borderId="0" xfId="7" applyFont="1" applyBorder="1" applyAlignment="1">
      <alignment vertical="center"/>
    </xf>
    <xf numFmtId="38" fontId="56" fillId="0" borderId="0" xfId="7" applyFont="1" applyBorder="1" applyAlignment="1">
      <alignment vertical="center"/>
    </xf>
    <xf numFmtId="0" fontId="56" fillId="0" borderId="0" xfId="11" applyFont="1">
      <alignment vertical="center"/>
    </xf>
    <xf numFmtId="180" fontId="32" fillId="0" borderId="62" xfId="11" applyNumberFormat="1" applyFont="1" applyBorder="1" applyAlignment="1">
      <alignment horizontal="right" vertical="center" shrinkToFit="1"/>
    </xf>
    <xf numFmtId="180" fontId="32" fillId="0" borderId="63" xfId="11" applyNumberFormat="1" applyFont="1" applyBorder="1" applyAlignment="1">
      <alignment horizontal="right" vertical="center" shrinkToFit="1"/>
    </xf>
    <xf numFmtId="0" fontId="51" fillId="0" borderId="36" xfId="11" applyFont="1" applyBorder="1">
      <alignment vertical="center"/>
    </xf>
    <xf numFmtId="0" fontId="51" fillId="0" borderId="0" xfId="11" applyFont="1">
      <alignment vertical="center"/>
    </xf>
    <xf numFmtId="0" fontId="51" fillId="0" borderId="36" xfId="13" applyFont="1" applyBorder="1" applyAlignment="1">
      <alignment horizontal="left" vertical="center"/>
    </xf>
    <xf numFmtId="0" fontId="51" fillId="0" borderId="0" xfId="13" applyFont="1" applyAlignment="1">
      <alignment horizontal="left" vertical="center"/>
    </xf>
    <xf numFmtId="38" fontId="51" fillId="0" borderId="41" xfId="7" applyFont="1" applyBorder="1" applyAlignment="1">
      <alignment vertical="center"/>
    </xf>
    <xf numFmtId="0" fontId="51" fillId="0" borderId="5" xfId="13" applyFont="1" applyBorder="1">
      <alignment vertical="center"/>
    </xf>
    <xf numFmtId="0" fontId="51" fillId="0" borderId="5" xfId="11" applyFont="1" applyBorder="1">
      <alignment vertical="center"/>
    </xf>
    <xf numFmtId="180" fontId="32" fillId="0" borderId="64" xfId="11" applyNumberFormat="1" applyFont="1" applyBorder="1" applyAlignment="1">
      <alignment horizontal="right" vertical="center" shrinkToFit="1"/>
    </xf>
    <xf numFmtId="38" fontId="51" fillId="0" borderId="38" xfId="7" applyFont="1" applyBorder="1" applyAlignment="1">
      <alignment vertical="center"/>
    </xf>
    <xf numFmtId="0" fontId="55" fillId="0" borderId="2" xfId="13" applyFont="1" applyBorder="1">
      <alignment vertical="center"/>
    </xf>
    <xf numFmtId="0" fontId="51" fillId="0" borderId="2" xfId="13" applyFont="1" applyBorder="1">
      <alignment vertical="center"/>
    </xf>
    <xf numFmtId="0" fontId="51" fillId="0" borderId="2" xfId="13" applyFont="1" applyBorder="1" applyAlignment="1">
      <alignment horizontal="left" vertical="center"/>
    </xf>
    <xf numFmtId="0" fontId="51" fillId="0" borderId="2" xfId="11" applyFont="1" applyBorder="1">
      <alignment vertical="center"/>
    </xf>
    <xf numFmtId="180" fontId="32" fillId="0" borderId="8" xfId="11" applyNumberFormat="1" applyFont="1" applyBorder="1" applyAlignment="1">
      <alignment horizontal="right" vertical="center" shrinkToFit="1"/>
    </xf>
    <xf numFmtId="180" fontId="32" fillId="0" borderId="65" xfId="11" applyNumberFormat="1" applyFont="1" applyBorder="1" applyAlignment="1">
      <alignment horizontal="right" vertical="center" shrinkToFit="1"/>
    </xf>
    <xf numFmtId="0" fontId="51" fillId="0" borderId="0" xfId="13" applyFont="1">
      <alignment vertical="center"/>
    </xf>
    <xf numFmtId="180" fontId="32" fillId="0" borderId="9" xfId="11" applyNumberFormat="1" applyFont="1" applyBorder="1" applyAlignment="1">
      <alignment horizontal="right" vertical="center" shrinkToFit="1"/>
    </xf>
    <xf numFmtId="0" fontId="51" fillId="0" borderId="0" xfId="8" applyFont="1">
      <alignment vertical="center"/>
    </xf>
    <xf numFmtId="180" fontId="32" fillId="0" borderId="0" xfId="11" applyNumberFormat="1" applyFont="1">
      <alignment vertical="center"/>
    </xf>
    <xf numFmtId="0" fontId="56" fillId="0" borderId="0" xfId="13" applyFont="1" applyAlignment="1">
      <alignment horizontal="left" vertical="center"/>
    </xf>
    <xf numFmtId="180" fontId="32" fillId="0" borderId="68" xfId="11" applyNumberFormat="1" applyFont="1" applyBorder="1" applyAlignment="1">
      <alignment horizontal="right" vertical="center" shrinkToFit="1"/>
    </xf>
    <xf numFmtId="0" fontId="56" fillId="0" borderId="0" xfId="13" applyFont="1">
      <alignment vertical="center"/>
    </xf>
    <xf numFmtId="38" fontId="32" fillId="0" borderId="0" xfId="2" applyNumberFormat="1" applyFont="1">
      <alignment vertical="center"/>
    </xf>
    <xf numFmtId="0" fontId="56" fillId="0" borderId="5" xfId="13" applyFont="1" applyBorder="1">
      <alignment vertical="center"/>
    </xf>
    <xf numFmtId="0" fontId="56" fillId="0" borderId="5" xfId="13" applyFont="1" applyBorder="1" applyAlignment="1">
      <alignment horizontal="left" vertical="center"/>
    </xf>
    <xf numFmtId="0" fontId="56" fillId="0" borderId="5" xfId="11" applyFont="1" applyBorder="1">
      <alignment vertical="center"/>
    </xf>
    <xf numFmtId="180" fontId="32" fillId="0" borderId="69" xfId="7" applyNumberFormat="1" applyFont="1" applyBorder="1" applyAlignment="1">
      <alignment horizontal="right" vertical="center" shrinkToFit="1"/>
    </xf>
    <xf numFmtId="38" fontId="51" fillId="0" borderId="70" xfId="7" applyFont="1" applyBorder="1" applyAlignment="1">
      <alignment vertical="center"/>
    </xf>
    <xf numFmtId="0" fontId="55" fillId="0" borderId="71" xfId="13" applyFont="1" applyBorder="1">
      <alignment vertical="center"/>
    </xf>
    <xf numFmtId="0" fontId="56" fillId="0" borderId="71" xfId="13" applyFont="1" applyBorder="1">
      <alignment vertical="center"/>
    </xf>
    <xf numFmtId="0" fontId="56" fillId="0" borderId="71" xfId="13" applyFont="1" applyBorder="1" applyAlignment="1">
      <alignment horizontal="left" vertical="center"/>
    </xf>
    <xf numFmtId="0" fontId="57" fillId="0" borderId="71" xfId="13" applyFont="1" applyBorder="1" applyAlignment="1">
      <alignment horizontal="left" vertical="center"/>
    </xf>
    <xf numFmtId="0" fontId="56" fillId="0" borderId="71" xfId="11" applyFont="1" applyBorder="1">
      <alignment vertical="center"/>
    </xf>
    <xf numFmtId="180" fontId="32" fillId="0" borderId="48" xfId="7" applyNumberFormat="1" applyFont="1" applyBorder="1" applyAlignment="1">
      <alignment horizontal="right" vertical="center" shrinkToFit="1"/>
    </xf>
    <xf numFmtId="180" fontId="32" fillId="0" borderId="72" xfId="7" applyNumberFormat="1" applyFont="1" applyBorder="1" applyAlignment="1">
      <alignment horizontal="right" vertical="center" shrinkToFit="1"/>
    </xf>
    <xf numFmtId="38" fontId="55" fillId="0" borderId="45" xfId="7" applyFont="1" applyBorder="1" applyAlignment="1">
      <alignment vertical="center"/>
    </xf>
    <xf numFmtId="0" fontId="51" fillId="0" borderId="46" xfId="13" applyFont="1" applyBorder="1">
      <alignment vertical="center"/>
    </xf>
    <xf numFmtId="0" fontId="56" fillId="0" borderId="46" xfId="13" applyFont="1" applyBorder="1">
      <alignment vertical="center"/>
    </xf>
    <xf numFmtId="0" fontId="56" fillId="0" borderId="46" xfId="13" applyFont="1" applyBorder="1" applyAlignment="1">
      <alignment horizontal="left" vertical="center"/>
    </xf>
    <xf numFmtId="0" fontId="56" fillId="0" borderId="46" xfId="11" applyFont="1" applyBorder="1">
      <alignment vertical="center"/>
    </xf>
    <xf numFmtId="180" fontId="32" fillId="0" borderId="73" xfId="11" applyNumberFormat="1" applyFont="1" applyBorder="1" applyAlignment="1">
      <alignment horizontal="right" vertical="center" shrinkToFit="1"/>
    </xf>
    <xf numFmtId="180" fontId="32" fillId="0" borderId="74" xfId="7" applyNumberFormat="1" applyFont="1" applyBorder="1" applyAlignment="1">
      <alignment horizontal="right" vertical="center" shrinkToFit="1"/>
    </xf>
    <xf numFmtId="0" fontId="58" fillId="0" borderId="51" xfId="11" applyFont="1" applyBorder="1" applyAlignment="1">
      <alignment vertical="center" wrapText="1"/>
    </xf>
    <xf numFmtId="0" fontId="58" fillId="0" borderId="51" xfId="11" applyFont="1" applyBorder="1">
      <alignment vertical="center"/>
    </xf>
    <xf numFmtId="0" fontId="58" fillId="0" borderId="0" xfId="11" applyFont="1">
      <alignment vertical="center"/>
    </xf>
    <xf numFmtId="0" fontId="7" fillId="0" borderId="0" xfId="11" applyFont="1">
      <alignment vertical="center"/>
    </xf>
    <xf numFmtId="0" fontId="34" fillId="0" borderId="0" xfId="11" applyFont="1" applyAlignment="1">
      <alignment horizontal="center" vertical="center"/>
    </xf>
    <xf numFmtId="0" fontId="36" fillId="0" borderId="0" xfId="11" applyFont="1">
      <alignment vertical="center"/>
    </xf>
    <xf numFmtId="0" fontId="4" fillId="0" borderId="0" xfId="11">
      <alignment vertical="center"/>
    </xf>
    <xf numFmtId="0" fontId="0" fillId="0" borderId="0" xfId="11" applyFont="1" applyAlignment="1">
      <alignment horizontal="left" vertical="center" shrinkToFit="1"/>
    </xf>
    <xf numFmtId="0" fontId="42" fillId="0" borderId="0" xfId="11" applyFont="1">
      <alignment vertical="center"/>
    </xf>
    <xf numFmtId="0" fontId="32" fillId="0" borderId="0" xfId="14" applyFont="1">
      <alignment vertical="center"/>
    </xf>
    <xf numFmtId="0" fontId="62" fillId="0" borderId="0" xfId="14" applyFont="1">
      <alignment vertical="center"/>
    </xf>
    <xf numFmtId="0" fontId="7" fillId="0" borderId="0" xfId="14" applyFont="1">
      <alignment vertical="center"/>
    </xf>
    <xf numFmtId="0" fontId="0" fillId="0" borderId="0" xfId="14" applyFont="1" applyAlignment="1">
      <alignment horizontal="right" vertical="center"/>
    </xf>
    <xf numFmtId="0" fontId="36" fillId="0" borderId="0" xfId="2" applyFont="1" applyAlignment="1">
      <alignment horizontal="right" vertical="center"/>
    </xf>
    <xf numFmtId="0" fontId="32" fillId="0" borderId="0" xfId="14" applyFont="1" applyAlignment="1">
      <alignment horizontal="center" vertical="center"/>
    </xf>
    <xf numFmtId="38" fontId="7" fillId="0" borderId="52" xfId="7" applyFont="1" applyBorder="1" applyAlignment="1">
      <alignment vertical="center"/>
    </xf>
    <xf numFmtId="0" fontId="7" fillId="0" borderId="51" xfId="13" applyFont="1" applyBorder="1">
      <alignment vertical="center"/>
    </xf>
    <xf numFmtId="0" fontId="7" fillId="0" borderId="51" xfId="13" applyFont="1" applyBorder="1" applyAlignment="1">
      <alignment horizontal="left" vertical="center"/>
    </xf>
    <xf numFmtId="0" fontId="7" fillId="0" borderId="51" xfId="14" applyFont="1" applyBorder="1">
      <alignment vertical="center"/>
    </xf>
    <xf numFmtId="0" fontId="32" fillId="0" borderId="51" xfId="14" applyFont="1" applyBorder="1">
      <alignment vertical="center"/>
    </xf>
    <xf numFmtId="0" fontId="32" fillId="0" borderId="53" xfId="14" applyFont="1" applyBorder="1">
      <alignment vertical="center"/>
    </xf>
    <xf numFmtId="0" fontId="34" fillId="0" borderId="0" xfId="2" applyFont="1" applyAlignment="1">
      <alignment horizontal="left" vertical="center"/>
    </xf>
    <xf numFmtId="180" fontId="34" fillId="0" borderId="0" xfId="2" applyNumberFormat="1" applyFont="1" applyAlignment="1">
      <alignment horizontal="right" vertical="center"/>
    </xf>
    <xf numFmtId="0" fontId="7" fillId="0" borderId="0" xfId="13" applyFont="1">
      <alignment vertical="center"/>
    </xf>
    <xf numFmtId="0" fontId="7" fillId="0" borderId="0" xfId="13" applyFont="1" applyAlignment="1">
      <alignment horizontal="left" vertical="center"/>
    </xf>
    <xf numFmtId="0" fontId="32" fillId="0" borderId="4" xfId="14" applyFont="1" applyBorder="1">
      <alignment vertical="center"/>
    </xf>
    <xf numFmtId="0" fontId="46" fillId="0" borderId="0" xfId="13" applyFont="1" applyAlignment="1">
      <alignment horizontal="left" vertical="center"/>
    </xf>
    <xf numFmtId="0" fontId="7" fillId="0" borderId="36" xfId="14" applyFont="1" applyBorder="1">
      <alignment vertical="center"/>
    </xf>
    <xf numFmtId="0" fontId="46" fillId="0" borderId="0" xfId="14" applyFont="1">
      <alignment vertical="center"/>
    </xf>
    <xf numFmtId="0" fontId="7" fillId="0" borderId="36" xfId="8" applyFont="1" applyBorder="1">
      <alignment vertical="center"/>
    </xf>
    <xf numFmtId="0" fontId="7" fillId="0" borderId="0" xfId="8" applyFont="1">
      <alignment vertical="center"/>
    </xf>
    <xf numFmtId="0" fontId="7" fillId="0" borderId="38" xfId="14" applyFont="1" applyBorder="1">
      <alignment vertical="center"/>
    </xf>
    <xf numFmtId="0" fontId="7" fillId="0" borderId="2" xfId="14" applyFont="1" applyBorder="1">
      <alignment vertical="center"/>
    </xf>
    <xf numFmtId="0" fontId="7" fillId="0" borderId="2" xfId="8" applyFont="1" applyBorder="1">
      <alignment vertical="center"/>
    </xf>
    <xf numFmtId="0" fontId="32" fillId="0" borderId="2" xfId="14" applyFont="1" applyBorder="1">
      <alignment vertical="center"/>
    </xf>
    <xf numFmtId="0" fontId="32" fillId="0" borderId="13" xfId="14" applyFont="1" applyBorder="1">
      <alignment vertical="center"/>
    </xf>
    <xf numFmtId="0" fontId="7" fillId="0" borderId="0" xfId="14" applyFont="1" applyAlignment="1">
      <alignment horizontal="left" vertical="center"/>
    </xf>
    <xf numFmtId="0" fontId="7" fillId="0" borderId="2" xfId="14" applyFont="1" applyBorder="1" applyAlignment="1">
      <alignment horizontal="left" vertical="center"/>
    </xf>
    <xf numFmtId="0" fontId="7" fillId="0" borderId="51" xfId="14" applyFont="1" applyBorder="1" applyAlignment="1">
      <alignment horizontal="left" vertical="center"/>
    </xf>
    <xf numFmtId="180" fontId="32" fillId="0" borderId="0" xfId="14" applyNumberFormat="1" applyFont="1" applyAlignment="1">
      <alignment horizontal="right" vertical="center" shrinkToFit="1"/>
    </xf>
    <xf numFmtId="180" fontId="32" fillId="0" borderId="51" xfId="14" applyNumberFormat="1" applyFont="1" applyBorder="1" applyAlignment="1">
      <alignment horizontal="right" vertical="center" shrinkToFit="1"/>
    </xf>
    <xf numFmtId="0" fontId="46" fillId="0" borderId="57" xfId="14" applyFont="1" applyBorder="1" applyAlignment="1">
      <alignment horizontal="left" vertical="center"/>
    </xf>
    <xf numFmtId="0" fontId="7" fillId="0" borderId="58" xfId="14" applyFont="1" applyBorder="1" applyAlignment="1">
      <alignment horizontal="left" vertical="center"/>
    </xf>
    <xf numFmtId="0" fontId="7" fillId="0" borderId="5" xfId="14" applyFont="1" applyBorder="1" applyAlignment="1">
      <alignment horizontal="left" vertical="center"/>
    </xf>
    <xf numFmtId="180" fontId="34" fillId="0" borderId="0" xfId="6" applyNumberFormat="1" applyFont="1">
      <alignment vertical="center"/>
    </xf>
    <xf numFmtId="0" fontId="46" fillId="0" borderId="70" xfId="14" applyFont="1" applyBorder="1" applyAlignment="1">
      <alignment horizontal="left" vertical="center"/>
    </xf>
    <xf numFmtId="0" fontId="7" fillId="0" borderId="71" xfId="14" applyFont="1" applyBorder="1" applyAlignment="1">
      <alignment horizontal="left" vertical="center"/>
    </xf>
    <xf numFmtId="0" fontId="32" fillId="0" borderId="0" xfId="6" applyFont="1" applyAlignment="1">
      <alignment horizontal="right" vertical="center"/>
    </xf>
    <xf numFmtId="0" fontId="32" fillId="0" borderId="0" xfId="6" applyFont="1">
      <alignment vertical="center"/>
    </xf>
    <xf numFmtId="0" fontId="46" fillId="0" borderId="32" xfId="14" applyFont="1" applyBorder="1">
      <alignment vertical="center"/>
    </xf>
    <xf numFmtId="0" fontId="7" fillId="0" borderId="33" xfId="14" applyFont="1" applyBorder="1">
      <alignment vertical="center"/>
    </xf>
    <xf numFmtId="0" fontId="7" fillId="0" borderId="33" xfId="8" applyFont="1" applyBorder="1">
      <alignment vertical="center"/>
    </xf>
    <xf numFmtId="0" fontId="32" fillId="0" borderId="33" xfId="14" applyFont="1" applyBorder="1">
      <alignment vertical="center"/>
    </xf>
    <xf numFmtId="38" fontId="32" fillId="0" borderId="0" xfId="14" applyNumberFormat="1" applyFont="1">
      <alignment vertical="center"/>
    </xf>
    <xf numFmtId="0" fontId="34" fillId="0" borderId="0" xfId="6" applyFont="1" applyAlignment="1">
      <alignment horizontal="left" vertical="center"/>
    </xf>
    <xf numFmtId="38" fontId="32" fillId="0" borderId="0" xfId="15" applyFont="1" applyAlignment="1">
      <alignment vertical="center"/>
    </xf>
    <xf numFmtId="180" fontId="60" fillId="0" borderId="0" xfId="6" applyNumberFormat="1" applyFont="1">
      <alignment vertical="center"/>
    </xf>
    <xf numFmtId="0" fontId="4" fillId="0" borderId="0" xfId="14">
      <alignment vertical="center"/>
    </xf>
    <xf numFmtId="0" fontId="0" fillId="0" borderId="16" xfId="0" applyBorder="1">
      <alignment vertical="center"/>
    </xf>
    <xf numFmtId="38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179" fontId="7" fillId="0" borderId="16" xfId="0" applyNumberFormat="1" applyFont="1" applyBorder="1">
      <alignment vertical="center"/>
    </xf>
    <xf numFmtId="38" fontId="7" fillId="0" borderId="16" xfId="1" applyFont="1" applyBorder="1">
      <alignment vertical="center"/>
    </xf>
    <xf numFmtId="38" fontId="64" fillId="0" borderId="16" xfId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179" fontId="7" fillId="3" borderId="75" xfId="1" applyNumberFormat="1" applyFont="1" applyFill="1" applyBorder="1">
      <alignment vertical="center"/>
    </xf>
    <xf numFmtId="179" fontId="0" fillId="0" borderId="16" xfId="0" applyNumberFormat="1" applyBorder="1">
      <alignment vertical="center"/>
    </xf>
    <xf numFmtId="38" fontId="65" fillId="0" borderId="0" xfId="1" applyFont="1" applyFill="1">
      <alignment vertical="center"/>
    </xf>
    <xf numFmtId="0" fontId="65" fillId="0" borderId="13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66" fillId="0" borderId="16" xfId="0" applyFont="1" applyBorder="1">
      <alignment vertical="center"/>
    </xf>
    <xf numFmtId="179" fontId="66" fillId="0" borderId="16" xfId="1" applyNumberFormat="1" applyFont="1" applyFill="1" applyBorder="1" applyAlignment="1">
      <alignment horizontal="right" vertical="center"/>
    </xf>
    <xf numFmtId="179" fontId="66" fillId="4" borderId="13" xfId="1" applyNumberFormat="1" applyFont="1" applyFill="1" applyBorder="1" applyAlignment="1">
      <alignment horizontal="right" vertical="center"/>
    </xf>
    <xf numFmtId="179" fontId="66" fillId="4" borderId="16" xfId="1" applyNumberFormat="1" applyFont="1" applyFill="1" applyBorder="1" applyAlignment="1">
      <alignment horizontal="right" vertical="center"/>
    </xf>
    <xf numFmtId="179" fontId="65" fillId="0" borderId="13" xfId="1" applyNumberFormat="1" applyFont="1" applyFill="1" applyBorder="1" applyAlignment="1">
      <alignment horizontal="right" vertical="center"/>
    </xf>
    <xf numFmtId="179" fontId="65" fillId="0" borderId="16" xfId="1" applyNumberFormat="1" applyFont="1" applyFill="1" applyBorder="1" applyAlignment="1">
      <alignment horizontal="right" vertical="center"/>
    </xf>
    <xf numFmtId="179" fontId="65" fillId="4" borderId="16" xfId="1" applyNumberFormat="1" applyFont="1" applyFill="1" applyBorder="1" applyAlignment="1">
      <alignment horizontal="right" vertical="center"/>
    </xf>
    <xf numFmtId="0" fontId="66" fillId="0" borderId="10" xfId="0" applyFont="1" applyBorder="1" applyAlignment="1">
      <alignment horizontal="center" vertical="center"/>
    </xf>
    <xf numFmtId="179" fontId="65" fillId="4" borderId="10" xfId="1" applyNumberFormat="1" applyFont="1" applyFill="1" applyBorder="1" applyAlignment="1">
      <alignment horizontal="right" vertical="center"/>
    </xf>
    <xf numFmtId="179" fontId="65" fillId="0" borderId="6" xfId="1" applyNumberFormat="1" applyFont="1" applyFill="1" applyBorder="1" applyAlignment="1">
      <alignment horizontal="right" vertical="center"/>
    </xf>
    <xf numFmtId="179" fontId="65" fillId="0" borderId="10" xfId="1" applyNumberFormat="1" applyFont="1" applyFill="1" applyBorder="1" applyAlignment="1">
      <alignment horizontal="right" vertical="center"/>
    </xf>
    <xf numFmtId="0" fontId="63" fillId="0" borderId="0" xfId="0" applyFont="1">
      <alignment vertical="center"/>
    </xf>
    <xf numFmtId="0" fontId="66" fillId="0" borderId="0" xfId="0" applyFont="1">
      <alignment vertical="center"/>
    </xf>
    <xf numFmtId="0" fontId="7" fillId="5" borderId="0" xfId="0" applyFont="1" applyFill="1">
      <alignment vertical="center"/>
    </xf>
    <xf numFmtId="38" fontId="0" fillId="0" borderId="16" xfId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179" fontId="7" fillId="0" borderId="10" xfId="0" applyNumberFormat="1" applyFont="1" applyBorder="1">
      <alignment vertical="center"/>
    </xf>
    <xf numFmtId="0" fontId="7" fillId="0" borderId="10" xfId="0" applyFont="1" applyBorder="1" applyAlignment="1">
      <alignment vertical="center" shrinkToFit="1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180" fontId="60" fillId="0" borderId="0" xfId="11" applyNumberFormat="1" applyFont="1" applyAlignment="1">
      <alignment horizontal="right" vertical="center"/>
    </xf>
    <xf numFmtId="0" fontId="46" fillId="0" borderId="41" xfId="14" applyFont="1" applyBorder="1" applyAlignment="1">
      <alignment horizontal="left" vertical="center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0" fontId="0" fillId="0" borderId="45" xfId="5" applyFont="1" applyBorder="1" applyAlignment="1">
      <alignment horizontal="center" vertical="center"/>
    </xf>
    <xf numFmtId="0" fontId="0" fillId="0" borderId="46" xfId="5" applyFont="1" applyBorder="1" applyAlignment="1">
      <alignment horizontal="center" vertical="center"/>
    </xf>
    <xf numFmtId="0" fontId="0" fillId="0" borderId="47" xfId="5" applyFont="1" applyBorder="1" applyAlignment="1">
      <alignment horizontal="center" vertical="center"/>
    </xf>
    <xf numFmtId="180" fontId="0" fillId="0" borderId="48" xfId="5" applyNumberFormat="1" applyFont="1" applyBorder="1" applyAlignment="1">
      <alignment horizontal="right" vertical="center" shrinkToFit="1"/>
    </xf>
    <xf numFmtId="180" fontId="0" fillId="0" borderId="49" xfId="5" applyNumberFormat="1" applyFont="1" applyBorder="1" applyAlignment="1">
      <alignment horizontal="right" vertical="center" shrinkToFit="1"/>
    </xf>
    <xf numFmtId="38" fontId="4" fillId="0" borderId="32" xfId="7" applyBorder="1" applyAlignment="1">
      <alignment horizontal="center" vertical="center"/>
    </xf>
    <xf numFmtId="38" fontId="4" fillId="0" borderId="33" xfId="7" applyBorder="1" applyAlignment="1">
      <alignment horizontal="center" vertical="center"/>
    </xf>
    <xf numFmtId="38" fontId="4" fillId="0" borderId="50" xfId="7" applyBorder="1" applyAlignment="1">
      <alignment horizontal="center" vertical="center"/>
    </xf>
    <xf numFmtId="180" fontId="0" fillId="0" borderId="34" xfId="5" applyNumberFormat="1" applyFont="1" applyBorder="1" applyAlignment="1">
      <alignment horizontal="right" vertical="center" shrinkToFit="1"/>
    </xf>
    <xf numFmtId="180" fontId="0" fillId="0" borderId="35" xfId="5" applyNumberFormat="1" applyFont="1" applyBorder="1" applyAlignment="1">
      <alignment horizontal="right" vertical="center" shrinkToFit="1"/>
    </xf>
    <xf numFmtId="0" fontId="0" fillId="0" borderId="32" xfId="5" applyFont="1" applyBorder="1" applyAlignment="1">
      <alignment horizontal="center" vertical="center"/>
    </xf>
    <xf numFmtId="0" fontId="0" fillId="0" borderId="33" xfId="5" applyFont="1" applyBorder="1" applyAlignment="1">
      <alignment horizontal="center" vertical="center"/>
    </xf>
    <xf numFmtId="0" fontId="0" fillId="0" borderId="50" xfId="5" applyFont="1" applyBorder="1" applyAlignment="1">
      <alignment horizontal="center" vertical="center"/>
    </xf>
    <xf numFmtId="0" fontId="0" fillId="0" borderId="41" xfId="5" applyFont="1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0" fillId="0" borderId="6" xfId="5" applyFont="1" applyBorder="1" applyAlignment="1">
      <alignment horizontal="center" vertical="center"/>
    </xf>
    <xf numFmtId="180" fontId="0" fillId="0" borderId="7" xfId="5" applyNumberFormat="1" applyFont="1" applyBorder="1" applyAlignment="1">
      <alignment horizontal="right" vertical="center" shrinkToFit="1"/>
    </xf>
    <xf numFmtId="180" fontId="0" fillId="0" borderId="42" xfId="5" applyNumberFormat="1" applyFont="1" applyBorder="1" applyAlignment="1">
      <alignment horizontal="right" vertical="center" shrinkToFit="1"/>
    </xf>
    <xf numFmtId="38" fontId="4" fillId="0" borderId="38" xfId="7" applyBorder="1" applyAlignment="1">
      <alignment horizontal="center" vertical="center"/>
    </xf>
    <xf numFmtId="38" fontId="4" fillId="0" borderId="2" xfId="7" applyBorder="1" applyAlignment="1">
      <alignment horizontal="center" vertical="center"/>
    </xf>
    <xf numFmtId="180" fontId="0" fillId="0" borderId="3" xfId="5" applyNumberFormat="1" applyFont="1" applyBorder="1" applyAlignment="1">
      <alignment horizontal="right" vertical="center" shrinkToFit="1"/>
    </xf>
    <xf numFmtId="180" fontId="0" fillId="0" borderId="39" xfId="5" applyNumberFormat="1" applyFont="1" applyBorder="1" applyAlignment="1">
      <alignment horizontal="right" vertical="center" shrinkToFit="1"/>
    </xf>
    <xf numFmtId="180" fontId="0" fillId="0" borderId="12" xfId="5" applyNumberFormat="1" applyFont="1" applyBorder="1" applyAlignment="1">
      <alignment horizontal="center" vertical="center" shrinkToFit="1"/>
    </xf>
    <xf numFmtId="180" fontId="0" fillId="0" borderId="40" xfId="5" applyNumberFormat="1" applyFont="1" applyBorder="1" applyAlignment="1">
      <alignment horizontal="center" vertical="center" shrinkToFit="1"/>
    </xf>
    <xf numFmtId="0" fontId="33" fillId="0" borderId="0" xfId="5" applyFont="1" applyAlignment="1">
      <alignment horizontal="right" vertical="center"/>
    </xf>
    <xf numFmtId="0" fontId="3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0" fillId="0" borderId="33" xfId="5" applyFont="1" applyBorder="1">
      <alignment vertical="center"/>
    </xf>
    <xf numFmtId="0" fontId="0" fillId="0" borderId="34" xfId="5" applyFont="1" applyBorder="1" applyAlignment="1">
      <alignment horizontal="center" vertical="center"/>
    </xf>
    <xf numFmtId="0" fontId="0" fillId="0" borderId="35" xfId="5" applyFont="1" applyBorder="1" applyAlignment="1">
      <alignment horizontal="center" vertical="center"/>
    </xf>
    <xf numFmtId="180" fontId="0" fillId="0" borderId="43" xfId="5" applyNumberFormat="1" applyFont="1" applyBorder="1" applyAlignment="1">
      <alignment horizontal="right" vertical="center" shrinkToFit="1"/>
    </xf>
    <xf numFmtId="180" fontId="0" fillId="0" borderId="44" xfId="5" applyNumberFormat="1" applyFont="1" applyBorder="1" applyAlignment="1">
      <alignment horizontal="right" vertical="center" shrinkToFit="1"/>
    </xf>
    <xf numFmtId="180" fontId="32" fillId="0" borderId="1" xfId="10" applyNumberFormat="1" applyFont="1" applyBorder="1" applyAlignment="1">
      <alignment horizontal="right" vertical="center" shrinkToFit="1"/>
    </xf>
    <xf numFmtId="180" fontId="32" fillId="0" borderId="37" xfId="10" applyNumberFormat="1" applyFont="1" applyBorder="1" applyAlignment="1">
      <alignment horizontal="right" vertical="center" shrinkToFit="1"/>
    </xf>
    <xf numFmtId="180" fontId="32" fillId="0" borderId="34" xfId="10" applyNumberFormat="1" applyFont="1" applyBorder="1" applyAlignment="1">
      <alignment horizontal="right" vertical="center" shrinkToFit="1"/>
    </xf>
    <xf numFmtId="180" fontId="32" fillId="0" borderId="35" xfId="10" applyNumberFormat="1" applyFont="1" applyBorder="1" applyAlignment="1">
      <alignment horizontal="right" vertical="center" shrinkToFit="1"/>
    </xf>
    <xf numFmtId="180" fontId="32" fillId="0" borderId="3" xfId="10" applyNumberFormat="1" applyFont="1" applyBorder="1" applyAlignment="1">
      <alignment horizontal="right" vertical="center" shrinkToFit="1"/>
    </xf>
    <xf numFmtId="180" fontId="32" fillId="0" borderId="39" xfId="10" applyNumberFormat="1" applyFont="1" applyBorder="1" applyAlignment="1">
      <alignment horizontal="right" vertical="center" shrinkToFit="1"/>
    </xf>
    <xf numFmtId="0" fontId="43" fillId="0" borderId="0" xfId="10" applyFont="1" applyAlignment="1">
      <alignment horizontal="right" vertical="center"/>
    </xf>
    <xf numFmtId="0" fontId="44" fillId="0" borderId="0" xfId="10" applyFont="1" applyAlignment="1">
      <alignment horizontal="center" vertical="center"/>
    </xf>
    <xf numFmtId="0" fontId="0" fillId="0" borderId="0" xfId="10" applyFont="1" applyAlignment="1">
      <alignment horizontal="center" vertical="center" wrapText="1"/>
    </xf>
    <xf numFmtId="0" fontId="0" fillId="0" borderId="0" xfId="10" applyFont="1" applyAlignment="1">
      <alignment horizontal="center" vertical="center"/>
    </xf>
    <xf numFmtId="0" fontId="32" fillId="0" borderId="32" xfId="10" applyFont="1" applyBorder="1" applyAlignment="1">
      <alignment horizontal="center" vertical="center"/>
    </xf>
    <xf numFmtId="0" fontId="32" fillId="0" borderId="33" xfId="10" applyFont="1" applyBorder="1" applyAlignment="1">
      <alignment horizontal="center" vertical="center"/>
    </xf>
    <xf numFmtId="0" fontId="32" fillId="0" borderId="34" xfId="10" applyFont="1" applyBorder="1" applyAlignment="1">
      <alignment horizontal="center" vertical="center"/>
    </xf>
    <xf numFmtId="0" fontId="32" fillId="0" borderId="35" xfId="10" applyFont="1" applyBorder="1" applyAlignment="1">
      <alignment horizontal="center" vertical="center"/>
    </xf>
    <xf numFmtId="180" fontId="60" fillId="0" borderId="0" xfId="11" applyNumberFormat="1" applyFont="1" applyAlignment="1">
      <alignment horizontal="right" vertical="center"/>
    </xf>
    <xf numFmtId="180" fontId="32" fillId="0" borderId="1" xfId="11" applyNumberFormat="1" applyFont="1" applyBorder="1" applyAlignment="1">
      <alignment horizontal="right" vertical="center" shrinkToFit="1"/>
    </xf>
    <xf numFmtId="180" fontId="32" fillId="0" borderId="0" xfId="11" applyNumberFormat="1" applyFont="1" applyAlignment="1">
      <alignment horizontal="right" vertical="center" shrinkToFit="1"/>
    </xf>
    <xf numFmtId="180" fontId="32" fillId="0" borderId="48" xfId="11" applyNumberFormat="1" applyFont="1" applyBorder="1" applyAlignment="1">
      <alignment horizontal="right" vertical="center" shrinkToFit="1"/>
    </xf>
    <xf numFmtId="180" fontId="32" fillId="0" borderId="71" xfId="11" applyNumberFormat="1" applyFont="1" applyBorder="1" applyAlignment="1">
      <alignment horizontal="right" vertical="center" shrinkToFit="1"/>
    </xf>
    <xf numFmtId="180" fontId="32" fillId="0" borderId="43" xfId="11" applyNumberFormat="1" applyFont="1" applyBorder="1" applyAlignment="1">
      <alignment horizontal="right" vertical="center" shrinkToFit="1"/>
    </xf>
    <xf numFmtId="180" fontId="32" fillId="0" borderId="46" xfId="11" applyNumberFormat="1" applyFont="1" applyBorder="1" applyAlignment="1">
      <alignment horizontal="right" vertical="center" shrinkToFit="1"/>
    </xf>
    <xf numFmtId="0" fontId="59" fillId="0" borderId="0" xfId="11" applyFont="1" applyAlignment="1">
      <alignment horizontal="center" vertical="center"/>
    </xf>
    <xf numFmtId="180" fontId="32" fillId="0" borderId="66" xfId="11" applyNumberFormat="1" applyFont="1" applyBorder="1" applyAlignment="1">
      <alignment horizontal="right" vertical="center" shrinkToFit="1"/>
    </xf>
    <xf numFmtId="180" fontId="32" fillId="0" borderId="67" xfId="11" applyNumberFormat="1" applyFont="1" applyBorder="1" applyAlignment="1">
      <alignment horizontal="right" vertical="center" shrinkToFit="1"/>
    </xf>
    <xf numFmtId="180" fontId="32" fillId="0" borderId="3" xfId="11" applyNumberFormat="1" applyFont="1" applyBorder="1" applyAlignment="1">
      <alignment horizontal="right" vertical="center" shrinkToFit="1"/>
    </xf>
    <xf numFmtId="180" fontId="32" fillId="0" borderId="2" xfId="11" applyNumberFormat="1" applyFont="1" applyBorder="1" applyAlignment="1">
      <alignment horizontal="right" vertical="center" shrinkToFit="1"/>
    </xf>
    <xf numFmtId="0" fontId="49" fillId="0" borderId="0" xfId="11" applyFont="1" applyAlignment="1">
      <alignment horizontal="right" vertical="center"/>
    </xf>
    <xf numFmtId="0" fontId="50" fillId="0" borderId="0" xfId="11" applyFont="1" applyAlignment="1">
      <alignment horizontal="center" vertical="center"/>
    </xf>
    <xf numFmtId="0" fontId="51" fillId="0" borderId="0" xfId="11" applyFont="1" applyAlignment="1">
      <alignment horizontal="center" vertical="center"/>
    </xf>
    <xf numFmtId="0" fontId="51" fillId="0" borderId="52" xfId="11" applyFont="1" applyBorder="1" applyAlignment="1">
      <alignment horizontal="center" vertical="center"/>
    </xf>
    <xf numFmtId="0" fontId="51" fillId="0" borderId="51" xfId="11" applyFont="1" applyBorder="1" applyAlignment="1">
      <alignment horizontal="center" vertical="center"/>
    </xf>
    <xf numFmtId="0" fontId="51" fillId="0" borderId="53" xfId="11" applyFont="1" applyBorder="1" applyAlignment="1">
      <alignment horizontal="center" vertical="center"/>
    </xf>
    <xf numFmtId="0" fontId="51" fillId="0" borderId="45" xfId="11" applyFont="1" applyBorder="1" applyAlignment="1">
      <alignment horizontal="center" vertical="center"/>
    </xf>
    <xf numFmtId="0" fontId="51" fillId="0" borderId="46" xfId="11" applyFont="1" applyBorder="1" applyAlignment="1">
      <alignment horizontal="center" vertical="center"/>
    </xf>
    <xf numFmtId="0" fontId="51" fillId="0" borderId="47" xfId="11" applyFont="1" applyBorder="1" applyAlignment="1">
      <alignment horizontal="center" vertical="center"/>
    </xf>
    <xf numFmtId="0" fontId="51" fillId="0" borderId="54" xfId="11" applyFont="1" applyBorder="1" applyAlignment="1">
      <alignment horizontal="center" vertical="center"/>
    </xf>
    <xf numFmtId="0" fontId="51" fillId="0" borderId="43" xfId="11" applyFont="1" applyBorder="1" applyAlignment="1">
      <alignment horizontal="center" vertical="center"/>
    </xf>
    <xf numFmtId="180" fontId="32" fillId="0" borderId="59" xfId="11" applyNumberFormat="1" applyFont="1" applyBorder="1" applyAlignment="1">
      <alignment horizontal="right" vertical="center" shrinkToFit="1"/>
    </xf>
    <xf numFmtId="180" fontId="32" fillId="0" borderId="58" xfId="11" applyNumberFormat="1" applyFont="1" applyBorder="1" applyAlignment="1">
      <alignment horizontal="right" vertical="center" shrinkToFit="1"/>
    </xf>
    <xf numFmtId="180" fontId="32" fillId="0" borderId="34" xfId="14" applyNumberFormat="1" applyFont="1" applyBorder="1" applyAlignment="1">
      <alignment horizontal="right" vertical="center" shrinkToFit="1"/>
    </xf>
    <xf numFmtId="180" fontId="32" fillId="0" borderId="35" xfId="14" applyNumberFormat="1" applyFont="1" applyBorder="1" applyAlignment="1">
      <alignment horizontal="right" vertical="center" shrinkToFit="1"/>
    </xf>
    <xf numFmtId="180" fontId="32" fillId="0" borderId="1" xfId="14" applyNumberFormat="1" applyFont="1" applyBorder="1" applyAlignment="1">
      <alignment horizontal="right" vertical="center" shrinkToFit="1"/>
    </xf>
    <xf numFmtId="180" fontId="32" fillId="0" borderId="37" xfId="14" applyNumberFormat="1" applyFont="1" applyBorder="1" applyAlignment="1">
      <alignment horizontal="right" vertical="center" shrinkToFit="1"/>
    </xf>
    <xf numFmtId="180" fontId="32" fillId="0" borderId="3" xfId="14" applyNumberFormat="1" applyFont="1" applyBorder="1" applyAlignment="1">
      <alignment horizontal="right" vertical="center" shrinkToFit="1"/>
    </xf>
    <xf numFmtId="180" fontId="32" fillId="0" borderId="39" xfId="14" applyNumberFormat="1" applyFont="1" applyBorder="1" applyAlignment="1">
      <alignment horizontal="right" vertical="center" shrinkToFit="1"/>
    </xf>
    <xf numFmtId="0" fontId="46" fillId="0" borderId="41" xfId="14" applyFont="1" applyBorder="1" applyAlignment="1">
      <alignment horizontal="left" vertical="center"/>
    </xf>
    <xf numFmtId="0" fontId="46" fillId="0" borderId="5" xfId="14" applyFont="1" applyBorder="1" applyAlignment="1">
      <alignment horizontal="left" vertical="center"/>
    </xf>
    <xf numFmtId="0" fontId="46" fillId="0" borderId="6" xfId="14" applyFont="1" applyBorder="1" applyAlignment="1">
      <alignment horizontal="left" vertical="center"/>
    </xf>
    <xf numFmtId="180" fontId="32" fillId="0" borderId="7" xfId="14" applyNumberFormat="1" applyFont="1" applyBorder="1" applyAlignment="1">
      <alignment horizontal="right" vertical="center" shrinkToFit="1"/>
    </xf>
    <xf numFmtId="180" fontId="32" fillId="0" borderId="42" xfId="14" applyNumberFormat="1" applyFont="1" applyBorder="1" applyAlignment="1">
      <alignment horizontal="right" vertical="center" shrinkToFit="1"/>
    </xf>
    <xf numFmtId="0" fontId="46" fillId="0" borderId="36" xfId="14" applyFont="1" applyBorder="1" applyAlignment="1">
      <alignment horizontal="left" vertical="center"/>
    </xf>
    <xf numFmtId="0" fontId="46" fillId="0" borderId="0" xfId="14" applyFont="1" applyAlignment="1">
      <alignment horizontal="left" vertical="center"/>
    </xf>
    <xf numFmtId="0" fontId="46" fillId="0" borderId="4" xfId="14" applyFont="1" applyBorder="1" applyAlignment="1">
      <alignment horizontal="left" vertical="center"/>
    </xf>
    <xf numFmtId="0" fontId="46" fillId="0" borderId="32" xfId="14" applyFont="1" applyBorder="1" applyAlignment="1">
      <alignment horizontal="left" vertical="center"/>
    </xf>
    <xf numFmtId="0" fontId="46" fillId="0" borderId="33" xfId="14" applyFont="1" applyBorder="1" applyAlignment="1">
      <alignment horizontal="left" vertical="center"/>
    </xf>
    <xf numFmtId="0" fontId="46" fillId="0" borderId="50" xfId="14" applyFont="1" applyBorder="1" applyAlignment="1">
      <alignment horizontal="left" vertical="center"/>
    </xf>
    <xf numFmtId="180" fontId="32" fillId="0" borderId="54" xfId="14" applyNumberFormat="1" applyFont="1" applyBorder="1" applyAlignment="1">
      <alignment horizontal="right" vertical="center" shrinkToFit="1"/>
    </xf>
    <xf numFmtId="180" fontId="32" fillId="0" borderId="55" xfId="14" applyNumberFormat="1" applyFont="1" applyBorder="1" applyAlignment="1">
      <alignment horizontal="right" vertical="center" shrinkToFit="1"/>
    </xf>
    <xf numFmtId="180" fontId="32" fillId="0" borderId="48" xfId="14" applyNumberFormat="1" applyFont="1" applyBorder="1" applyAlignment="1">
      <alignment horizontal="right" vertical="center" shrinkToFit="1"/>
    </xf>
    <xf numFmtId="180" fontId="32" fillId="0" borderId="49" xfId="14" applyNumberFormat="1" applyFont="1" applyBorder="1" applyAlignment="1">
      <alignment horizontal="right" vertical="center" shrinkToFit="1"/>
    </xf>
    <xf numFmtId="0" fontId="61" fillId="0" borderId="0" xfId="14" applyFont="1" applyAlignment="1">
      <alignment horizontal="right" vertical="center"/>
    </xf>
    <xf numFmtId="0" fontId="33" fillId="0" borderId="0" xfId="14" applyFont="1" applyAlignment="1">
      <alignment horizontal="center" vertical="center"/>
    </xf>
    <xf numFmtId="0" fontId="0" fillId="0" borderId="0" xfId="14" applyFont="1" applyAlignment="1">
      <alignment horizontal="center" vertical="center"/>
    </xf>
    <xf numFmtId="0" fontId="32" fillId="0" borderId="52" xfId="14" applyFont="1" applyBorder="1" applyAlignment="1">
      <alignment horizontal="center" vertical="center"/>
    </xf>
    <xf numFmtId="0" fontId="4" fillId="0" borderId="51" xfId="14" applyBorder="1" applyAlignment="1">
      <alignment horizontal="center" vertical="center"/>
    </xf>
    <xf numFmtId="0" fontId="4" fillId="0" borderId="51" xfId="14" applyBorder="1">
      <alignment vertical="center"/>
    </xf>
    <xf numFmtId="0" fontId="4" fillId="0" borderId="53" xfId="14" applyBorder="1">
      <alignment vertical="center"/>
    </xf>
    <xf numFmtId="0" fontId="4" fillId="0" borderId="45" xfId="14" applyBorder="1">
      <alignment vertical="center"/>
    </xf>
    <xf numFmtId="0" fontId="4" fillId="0" borderId="46" xfId="14" applyBorder="1">
      <alignment vertical="center"/>
    </xf>
    <xf numFmtId="0" fontId="4" fillId="0" borderId="47" xfId="14" applyBorder="1">
      <alignment vertical="center"/>
    </xf>
    <xf numFmtId="0" fontId="7" fillId="0" borderId="54" xfId="14" applyFont="1" applyBorder="1" applyAlignment="1">
      <alignment horizontal="center" vertical="center"/>
    </xf>
    <xf numFmtId="0" fontId="7" fillId="0" borderId="55" xfId="14" applyFont="1" applyBorder="1" applyAlignment="1">
      <alignment horizontal="center" vertical="center"/>
    </xf>
    <xf numFmtId="0" fontId="7" fillId="0" borderId="43" xfId="14" applyFont="1" applyBorder="1" applyAlignment="1">
      <alignment horizontal="center" vertical="center"/>
    </xf>
    <xf numFmtId="0" fontId="7" fillId="0" borderId="44" xfId="14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 wrapText="1"/>
    </xf>
    <xf numFmtId="179" fontId="7" fillId="3" borderId="3" xfId="1" applyNumberFormat="1" applyFont="1" applyFill="1" applyBorder="1" applyAlignment="1">
      <alignment vertical="center" wrapText="1"/>
    </xf>
    <xf numFmtId="179" fontId="7" fillId="3" borderId="13" xfId="1" applyNumberFormat="1" applyFont="1" applyFill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179" fontId="7" fillId="3" borderId="16" xfId="1" applyNumberFormat="1" applyFont="1" applyFill="1" applyBorder="1" applyAlignment="1">
      <alignment vertical="center" wrapText="1"/>
    </xf>
    <xf numFmtId="179" fontId="18" fillId="3" borderId="3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0" fontId="7" fillId="0" borderId="16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179" fontId="7" fillId="0" borderId="3" xfId="1" applyNumberFormat="1" applyFont="1" applyBorder="1" applyAlignment="1">
      <alignment horizontal="right" vertical="center" wrapText="1"/>
    </xf>
    <xf numFmtId="179" fontId="7" fillId="0" borderId="13" xfId="1" applyNumberFormat="1" applyFont="1" applyBorder="1" applyAlignment="1">
      <alignment horizontal="right" vertical="center" wrapText="1"/>
    </xf>
    <xf numFmtId="179" fontId="7" fillId="0" borderId="16" xfId="1" applyNumberFormat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38" fontId="7" fillId="0" borderId="13" xfId="1" applyFont="1" applyBorder="1" applyAlignment="1">
      <alignment horizontal="right" vertical="center" wrapText="1"/>
    </xf>
    <xf numFmtId="0" fontId="7" fillId="2" borderId="16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79" fontId="7" fillId="3" borderId="3" xfId="1" applyNumberFormat="1" applyFont="1" applyFill="1" applyBorder="1" applyAlignment="1">
      <alignment vertical="center"/>
    </xf>
    <xf numFmtId="179" fontId="7" fillId="3" borderId="13" xfId="1" applyNumberFormat="1" applyFont="1" applyFill="1" applyBorder="1" applyAlignment="1">
      <alignment vertical="center"/>
    </xf>
    <xf numFmtId="179" fontId="7" fillId="0" borderId="3" xfId="1" applyNumberFormat="1" applyFont="1" applyFill="1" applyBorder="1" applyAlignment="1">
      <alignment horizontal="right" vertical="center" wrapText="1"/>
    </xf>
    <xf numFmtId="179" fontId="7" fillId="0" borderId="13" xfId="1" applyNumberFormat="1" applyFont="1" applyFill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179" fontId="7" fillId="0" borderId="3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2" xfId="1" applyNumberFormat="1" applyFont="1" applyBorder="1" applyAlignment="1">
      <alignment horizontal="right" vertical="center" wrapText="1"/>
    </xf>
    <xf numFmtId="179" fontId="18" fillId="0" borderId="16" xfId="1" applyNumberFormat="1" applyFont="1" applyBorder="1" applyAlignment="1">
      <alignment horizontal="right" vertical="center"/>
    </xf>
    <xf numFmtId="0" fontId="7" fillId="0" borderId="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7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 shrinkToFit="1"/>
    </xf>
    <xf numFmtId="0" fontId="18" fillId="0" borderId="13" xfId="0" applyFont="1" applyBorder="1" applyAlignment="1">
      <alignment vertical="center" wrapText="1" shrinkToFit="1"/>
    </xf>
    <xf numFmtId="179" fontId="18" fillId="0" borderId="3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8" xfId="0" applyFont="1" applyBorder="1" applyAlignment="1">
      <alignment vertical="center" wrapText="1" shrinkToFit="1"/>
    </xf>
    <xf numFmtId="0" fontId="18" fillId="0" borderId="18" xfId="0" applyFont="1" applyBorder="1" applyAlignment="1">
      <alignment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0" fontId="18" fillId="2" borderId="12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179" fontId="18" fillId="3" borderId="3" xfId="1" applyNumberFormat="1" applyFont="1" applyFill="1" applyBorder="1" applyAlignment="1">
      <alignment horizontal="right" vertical="center"/>
    </xf>
    <xf numFmtId="179" fontId="18" fillId="3" borderId="2" xfId="1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179" fontId="18" fillId="3" borderId="13" xfId="1" applyNumberFormat="1" applyFont="1" applyFill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6" fillId="0" borderId="16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38" fontId="21" fillId="0" borderId="0" xfId="1" applyFont="1" applyFill="1" applyAlignment="1">
      <alignment horizontal="left" vertical="center" wrapText="1"/>
    </xf>
    <xf numFmtId="38" fontId="27" fillId="0" borderId="0" xfId="1" applyFont="1" applyFill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</cellXfs>
  <cellStyles count="16">
    <cellStyle name="桁区切り" xfId="1" builtinId="6"/>
    <cellStyle name="桁区切り 2" xfId="15" xr:uid="{9A075B9E-AEE6-4716-9D79-E906D6CDE187}"/>
    <cellStyle name="桁区切り 3" xfId="9" xr:uid="{69121B09-D0F9-4409-AD82-88CD4A166CBD}"/>
    <cellStyle name="桁区切り 4" xfId="7" xr:uid="{50AFDD04-27E1-4791-ADAC-7A7B02D7161F}"/>
    <cellStyle name="標準" xfId="0" builtinId="0"/>
    <cellStyle name="標準 10" xfId="6" xr:uid="{0B2015CB-A7F7-42AF-9207-757C1A4A81F5}"/>
    <cellStyle name="標準 2" xfId="2" xr:uid="{00000000-0005-0000-0000-000002000000}"/>
    <cellStyle name="標準 2 2" xfId="5" xr:uid="{1965CAFC-813E-4DF1-8859-076469A59141}"/>
    <cellStyle name="標準 3" xfId="12" xr:uid="{23AB1ECA-A292-41BC-AB3F-E8616EA7325B}"/>
    <cellStyle name="標準 6" xfId="10" xr:uid="{22628CD7-9C8C-466C-AA17-A23C91DDC388}"/>
    <cellStyle name="標準 7" xfId="11" xr:uid="{46E8DD10-D5FD-4352-A342-119C845D949F}"/>
    <cellStyle name="標準 9" xfId="14" xr:uid="{1D8EFA85-0D8F-4BA2-ACE7-89893B1F7C47}"/>
    <cellStyle name="標準_03.04.01.財務諸表雛形_様式_桜内案１_コピー03　普通会計４表2006.12.23_仕訳" xfId="8" xr:uid="{14DFCBB9-E5D0-4416-AFCC-3DEA9F2109D4}"/>
    <cellStyle name="標準_附属明細表PL・NW・WS　20060423修正版" xfId="3" xr:uid="{00000000-0005-0000-0000-000003000000}"/>
    <cellStyle name="標準_別冊１　Ｐ2～Ｐ5　普通会計４表20070113_仕訳" xfId="13" xr:uid="{C4E2DCC7-9ADC-494A-B9BF-EDF5FF73CF17}"/>
    <cellStyle name="標準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B3F7-F74E-477E-8EBC-C7D8C6D0DD83}">
  <sheetPr>
    <tabColor rgb="FF00B0F0"/>
    <pageSetUpPr fitToPage="1"/>
  </sheetPr>
  <dimension ref="A1:AQ282"/>
  <sheetViews>
    <sheetView workbookViewId="0">
      <selection activeCell="J22" sqref="J22:K22"/>
    </sheetView>
  </sheetViews>
  <sheetFormatPr defaultColWidth="9" defaultRowHeight="18" customHeight="1"/>
  <cols>
    <col min="1" max="1" width="0.5" style="131" customWidth="1"/>
    <col min="2" max="12" width="2.125" style="131" customWidth="1"/>
    <col min="13" max="13" width="13.875" style="131" customWidth="1"/>
    <col min="14" max="15" width="9.125" style="131" customWidth="1"/>
    <col min="16" max="17" width="2.125" style="131" customWidth="1"/>
    <col min="18" max="25" width="3.875" style="131" customWidth="1"/>
    <col min="26" max="26" width="4.125" style="131" customWidth="1"/>
    <col min="27" max="28" width="9.125" style="131" customWidth="1"/>
    <col min="29" max="29" width="0.5" style="131" customWidth="1"/>
    <col min="30" max="41" width="9" style="131" hidden="1" customWidth="1"/>
    <col min="42" max="43" width="9" style="132" hidden="1" customWidth="1"/>
    <col min="44" max="16384" width="9" style="131"/>
  </cols>
  <sheetData>
    <row r="1" spans="1:43" ht="18" customHeight="1">
      <c r="B1" s="379" t="s">
        <v>213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</row>
    <row r="2" spans="1:43" ht="23.45" customHeight="1">
      <c r="A2" s="133"/>
      <c r="B2" s="380" t="s">
        <v>393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</row>
    <row r="3" spans="1:43" ht="21" customHeight="1">
      <c r="B3" s="381" t="s">
        <v>465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</row>
    <row r="4" spans="1:43" s="134" customFormat="1" ht="16.5" customHeight="1" thickBot="1">
      <c r="B4" s="135"/>
      <c r="AB4" s="136" t="s">
        <v>215</v>
      </c>
      <c r="AP4" s="137" t="s">
        <v>216</v>
      </c>
      <c r="AQ4" s="137"/>
    </row>
    <row r="5" spans="1:43" s="138" customFormat="1" ht="14.25" customHeight="1" thickBot="1">
      <c r="B5" s="365" t="s">
        <v>217</v>
      </c>
      <c r="C5" s="366"/>
      <c r="D5" s="366"/>
      <c r="E5" s="366"/>
      <c r="F5" s="366"/>
      <c r="G5" s="366"/>
      <c r="H5" s="366"/>
      <c r="I5" s="382"/>
      <c r="J5" s="382"/>
      <c r="K5" s="382"/>
      <c r="L5" s="382"/>
      <c r="M5" s="382"/>
      <c r="N5" s="383" t="s">
        <v>218</v>
      </c>
      <c r="O5" s="384"/>
      <c r="P5" s="366" t="s">
        <v>217</v>
      </c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83" t="s">
        <v>218</v>
      </c>
      <c r="AB5" s="384"/>
      <c r="AP5" s="139" t="s">
        <v>219</v>
      </c>
      <c r="AQ5" s="139" t="s">
        <v>218</v>
      </c>
    </row>
    <row r="6" spans="1:43" ht="14.65" customHeight="1">
      <c r="B6" s="140" t="s">
        <v>220</v>
      </c>
      <c r="C6" s="135"/>
      <c r="D6" s="141"/>
      <c r="E6" s="142"/>
      <c r="F6" s="142"/>
      <c r="G6" s="142"/>
      <c r="H6" s="142"/>
      <c r="I6" s="135"/>
      <c r="J6" s="135"/>
      <c r="K6" s="135"/>
      <c r="L6" s="135"/>
      <c r="M6" s="135"/>
      <c r="N6" s="353"/>
      <c r="O6" s="354"/>
      <c r="P6" s="143" t="s">
        <v>221</v>
      </c>
      <c r="Q6" s="143"/>
      <c r="R6" s="143"/>
      <c r="S6" s="143"/>
      <c r="T6" s="143"/>
      <c r="U6" s="143"/>
      <c r="V6" s="135"/>
      <c r="W6" s="135"/>
      <c r="X6" s="135"/>
      <c r="Y6" s="135"/>
      <c r="Z6" s="135"/>
      <c r="AA6" s="353"/>
      <c r="AB6" s="354"/>
      <c r="AP6" s="144">
        <v>2</v>
      </c>
      <c r="AQ6" s="145">
        <v>15187760222</v>
      </c>
    </row>
    <row r="7" spans="1:43" ht="14.65" customHeight="1">
      <c r="B7" s="146"/>
      <c r="C7" s="141" t="s">
        <v>222</v>
      </c>
      <c r="D7" s="141"/>
      <c r="E7" s="141"/>
      <c r="F7" s="141"/>
      <c r="G7" s="141"/>
      <c r="H7" s="141"/>
      <c r="I7" s="135"/>
      <c r="J7" s="135"/>
      <c r="K7" s="135"/>
      <c r="L7" s="135"/>
      <c r="M7" s="135"/>
      <c r="N7" s="353">
        <v>15187760222</v>
      </c>
      <c r="O7" s="354"/>
      <c r="P7" s="143"/>
      <c r="Q7" s="141" t="s">
        <v>223</v>
      </c>
      <c r="R7" s="141"/>
      <c r="S7" s="141"/>
      <c r="T7" s="141"/>
      <c r="U7" s="141"/>
      <c r="V7" s="135"/>
      <c r="W7" s="135"/>
      <c r="X7" s="135"/>
      <c r="Y7" s="135"/>
      <c r="Z7" s="135"/>
      <c r="AA7" s="353">
        <v>3404868685</v>
      </c>
      <c r="AB7" s="354"/>
      <c r="AP7" s="144">
        <v>3</v>
      </c>
      <c r="AQ7" s="145">
        <v>14632117339</v>
      </c>
    </row>
    <row r="8" spans="1:43" ht="14.65" customHeight="1">
      <c r="B8" s="146"/>
      <c r="C8" s="141"/>
      <c r="D8" s="141" t="s">
        <v>224</v>
      </c>
      <c r="E8" s="141"/>
      <c r="F8" s="141"/>
      <c r="G8" s="141"/>
      <c r="H8" s="141"/>
      <c r="I8" s="135"/>
      <c r="J8" s="135"/>
      <c r="K8" s="135"/>
      <c r="L8" s="135"/>
      <c r="M8" s="135"/>
      <c r="N8" s="353">
        <v>14632117339</v>
      </c>
      <c r="O8" s="354"/>
      <c r="P8" s="143"/>
      <c r="Q8" s="141"/>
      <c r="R8" s="141" t="s">
        <v>225</v>
      </c>
      <c r="S8" s="141"/>
      <c r="T8" s="141"/>
      <c r="U8" s="141"/>
      <c r="V8" s="135"/>
      <c r="W8" s="135"/>
      <c r="X8" s="135"/>
      <c r="Y8" s="135"/>
      <c r="Z8" s="135"/>
      <c r="AA8" s="353">
        <v>2894498490</v>
      </c>
      <c r="AB8" s="354"/>
      <c r="AP8" s="144">
        <v>4</v>
      </c>
      <c r="AQ8" s="145">
        <v>4298812932</v>
      </c>
    </row>
    <row r="9" spans="1:43" ht="14.65" customHeight="1">
      <c r="B9" s="146"/>
      <c r="C9" s="141"/>
      <c r="D9" s="141"/>
      <c r="E9" s="141" t="s">
        <v>226</v>
      </c>
      <c r="F9" s="141"/>
      <c r="G9" s="141"/>
      <c r="H9" s="141"/>
      <c r="I9" s="135"/>
      <c r="J9" s="135"/>
      <c r="K9" s="135"/>
      <c r="L9" s="135"/>
      <c r="M9" s="135"/>
      <c r="N9" s="353">
        <v>4298812932</v>
      </c>
      <c r="O9" s="354"/>
      <c r="P9" s="143"/>
      <c r="Q9" s="141"/>
      <c r="R9" s="147" t="s">
        <v>227</v>
      </c>
      <c r="S9" s="141"/>
      <c r="T9" s="141"/>
      <c r="U9" s="141"/>
      <c r="V9" s="135"/>
      <c r="W9" s="135"/>
      <c r="X9" s="135"/>
      <c r="Y9" s="135"/>
      <c r="Z9" s="135"/>
      <c r="AA9" s="353">
        <v>2939195</v>
      </c>
      <c r="AB9" s="354"/>
      <c r="AP9" s="144">
        <v>5</v>
      </c>
      <c r="AQ9" s="145">
        <v>1272301053</v>
      </c>
    </row>
    <row r="10" spans="1:43" ht="14.65" customHeight="1">
      <c r="B10" s="146"/>
      <c r="C10" s="141"/>
      <c r="D10" s="141"/>
      <c r="E10" s="141"/>
      <c r="F10" s="141" t="s">
        <v>228</v>
      </c>
      <c r="G10" s="141"/>
      <c r="H10" s="141"/>
      <c r="I10" s="135"/>
      <c r="J10" s="135"/>
      <c r="K10" s="135"/>
      <c r="L10" s="135"/>
      <c r="M10" s="135"/>
      <c r="N10" s="353">
        <v>1272301053</v>
      </c>
      <c r="O10" s="354"/>
      <c r="P10" s="143"/>
      <c r="Q10" s="141"/>
      <c r="R10" s="141" t="s">
        <v>229</v>
      </c>
      <c r="S10" s="141"/>
      <c r="T10" s="141"/>
      <c r="U10" s="141"/>
      <c r="V10" s="135"/>
      <c r="W10" s="135"/>
      <c r="X10" s="135"/>
      <c r="Y10" s="135"/>
      <c r="Z10" s="135"/>
      <c r="AA10" s="353">
        <v>507431000</v>
      </c>
      <c r="AB10" s="354"/>
      <c r="AP10" s="144">
        <v>6</v>
      </c>
      <c r="AQ10" s="145">
        <v>294534664</v>
      </c>
    </row>
    <row r="11" spans="1:43" ht="14.65" customHeight="1">
      <c r="B11" s="146"/>
      <c r="C11" s="141"/>
      <c r="D11" s="141"/>
      <c r="E11" s="141"/>
      <c r="F11" s="141" t="s">
        <v>230</v>
      </c>
      <c r="G11" s="141"/>
      <c r="H11" s="141"/>
      <c r="I11" s="135"/>
      <c r="J11" s="135"/>
      <c r="K11" s="135"/>
      <c r="L11" s="135"/>
      <c r="M11" s="135"/>
      <c r="N11" s="353">
        <v>294534664</v>
      </c>
      <c r="O11" s="354"/>
      <c r="P11" s="143"/>
      <c r="Q11" s="141"/>
      <c r="R11" s="141" t="s">
        <v>231</v>
      </c>
      <c r="S11" s="141"/>
      <c r="T11" s="141"/>
      <c r="U11" s="141"/>
      <c r="V11" s="135"/>
      <c r="W11" s="135"/>
      <c r="X11" s="135"/>
      <c r="Y11" s="135"/>
      <c r="Z11" s="135"/>
      <c r="AA11" s="353" t="s">
        <v>205</v>
      </c>
      <c r="AB11" s="354"/>
      <c r="AP11" s="144">
        <v>7</v>
      </c>
      <c r="AQ11" s="145">
        <v>6996863454</v>
      </c>
    </row>
    <row r="12" spans="1:43" ht="14.65" customHeight="1">
      <c r="B12" s="146"/>
      <c r="C12" s="141"/>
      <c r="D12" s="141"/>
      <c r="E12" s="141"/>
      <c r="F12" s="141" t="s">
        <v>232</v>
      </c>
      <c r="G12" s="141"/>
      <c r="H12" s="141"/>
      <c r="I12" s="135"/>
      <c r="J12" s="135"/>
      <c r="K12" s="135"/>
      <c r="L12" s="135"/>
      <c r="M12" s="135"/>
      <c r="N12" s="353">
        <v>6996863454</v>
      </c>
      <c r="O12" s="354"/>
      <c r="P12" s="143"/>
      <c r="Q12" s="143"/>
      <c r="R12" s="141" t="s">
        <v>233</v>
      </c>
      <c r="S12" s="141"/>
      <c r="T12" s="141"/>
      <c r="U12" s="141"/>
      <c r="V12" s="135"/>
      <c r="W12" s="135"/>
      <c r="X12" s="135"/>
      <c r="Y12" s="135"/>
      <c r="Z12" s="135"/>
      <c r="AA12" s="353" t="s">
        <v>205</v>
      </c>
      <c r="AB12" s="354"/>
      <c r="AP12" s="144">
        <v>8</v>
      </c>
      <c r="AQ12" s="145">
        <v>-4625035175</v>
      </c>
    </row>
    <row r="13" spans="1:43" ht="14.65" customHeight="1">
      <c r="B13" s="146"/>
      <c r="C13" s="141"/>
      <c r="D13" s="141"/>
      <c r="E13" s="141"/>
      <c r="F13" s="141" t="s">
        <v>234</v>
      </c>
      <c r="G13" s="141"/>
      <c r="H13" s="141"/>
      <c r="I13" s="135"/>
      <c r="J13" s="135"/>
      <c r="K13" s="135"/>
      <c r="L13" s="135"/>
      <c r="M13" s="135"/>
      <c r="N13" s="353">
        <v>-4625035175</v>
      </c>
      <c r="O13" s="354"/>
      <c r="P13" s="143"/>
      <c r="Q13" s="141" t="s">
        <v>235</v>
      </c>
      <c r="R13" s="141"/>
      <c r="S13" s="141"/>
      <c r="T13" s="141"/>
      <c r="U13" s="141"/>
      <c r="V13" s="135"/>
      <c r="W13" s="135"/>
      <c r="X13" s="135"/>
      <c r="Y13" s="135"/>
      <c r="Z13" s="135"/>
      <c r="AA13" s="353">
        <v>377774859</v>
      </c>
      <c r="AB13" s="354"/>
      <c r="AP13" s="144">
        <v>9</v>
      </c>
      <c r="AQ13" s="145">
        <v>1323176604</v>
      </c>
    </row>
    <row r="14" spans="1:43" ht="14.65" customHeight="1">
      <c r="B14" s="146"/>
      <c r="C14" s="141"/>
      <c r="D14" s="141"/>
      <c r="E14" s="141"/>
      <c r="F14" s="141" t="s">
        <v>236</v>
      </c>
      <c r="G14" s="141"/>
      <c r="H14" s="141"/>
      <c r="I14" s="135"/>
      <c r="J14" s="135"/>
      <c r="K14" s="135"/>
      <c r="L14" s="135"/>
      <c r="M14" s="135"/>
      <c r="N14" s="353">
        <v>1323176604</v>
      </c>
      <c r="O14" s="354"/>
      <c r="P14" s="143"/>
      <c r="Q14" s="143"/>
      <c r="R14" s="147" t="s">
        <v>237</v>
      </c>
      <c r="S14" s="141"/>
      <c r="T14" s="141"/>
      <c r="U14" s="141"/>
      <c r="V14" s="135"/>
      <c r="W14" s="135"/>
      <c r="X14" s="135"/>
      <c r="Y14" s="135"/>
      <c r="Z14" s="135"/>
      <c r="AA14" s="353">
        <v>325289701</v>
      </c>
      <c r="AB14" s="354"/>
      <c r="AP14" s="144">
        <v>10</v>
      </c>
      <c r="AQ14" s="145">
        <v>-967027668</v>
      </c>
    </row>
    <row r="15" spans="1:43" ht="14.65" customHeight="1">
      <c r="B15" s="146"/>
      <c r="C15" s="141"/>
      <c r="D15" s="141"/>
      <c r="E15" s="141"/>
      <c r="F15" s="141" t="s">
        <v>238</v>
      </c>
      <c r="G15" s="141"/>
      <c r="H15" s="141"/>
      <c r="I15" s="135"/>
      <c r="J15" s="135"/>
      <c r="K15" s="135"/>
      <c r="L15" s="135"/>
      <c r="M15" s="135"/>
      <c r="N15" s="353">
        <v>-967027668</v>
      </c>
      <c r="O15" s="354"/>
      <c r="P15" s="143"/>
      <c r="Q15" s="143"/>
      <c r="R15" s="147" t="s">
        <v>239</v>
      </c>
      <c r="S15" s="147"/>
      <c r="T15" s="147"/>
      <c r="U15" s="147"/>
      <c r="V15" s="149"/>
      <c r="W15" s="149"/>
      <c r="X15" s="149"/>
      <c r="Y15" s="149"/>
      <c r="Z15" s="149"/>
      <c r="AA15" s="353">
        <v>78535</v>
      </c>
      <c r="AB15" s="354"/>
      <c r="AP15" s="144">
        <v>11</v>
      </c>
      <c r="AQ15" s="145" t="s">
        <v>205</v>
      </c>
    </row>
    <row r="16" spans="1:43" ht="14.65" customHeight="1">
      <c r="B16" s="146"/>
      <c r="C16" s="141"/>
      <c r="D16" s="141"/>
      <c r="E16" s="141"/>
      <c r="F16" s="141" t="s">
        <v>240</v>
      </c>
      <c r="G16" s="150"/>
      <c r="H16" s="150"/>
      <c r="I16" s="151"/>
      <c r="J16" s="151"/>
      <c r="K16" s="151"/>
      <c r="L16" s="151"/>
      <c r="M16" s="151"/>
      <c r="N16" s="353" t="s">
        <v>205</v>
      </c>
      <c r="O16" s="354"/>
      <c r="P16" s="143"/>
      <c r="Q16" s="143"/>
      <c r="R16" s="147" t="s">
        <v>241</v>
      </c>
      <c r="S16" s="147"/>
      <c r="T16" s="147"/>
      <c r="U16" s="147"/>
      <c r="V16" s="149"/>
      <c r="W16" s="149"/>
      <c r="X16" s="149"/>
      <c r="Y16" s="149"/>
      <c r="Z16" s="149"/>
      <c r="AA16" s="353" t="s">
        <v>205</v>
      </c>
      <c r="AB16" s="354"/>
      <c r="AP16" s="144">
        <v>12</v>
      </c>
      <c r="AQ16" s="145" t="s">
        <v>205</v>
      </c>
    </row>
    <row r="17" spans="2:43" ht="14.65" customHeight="1">
      <c r="B17" s="146"/>
      <c r="C17" s="141"/>
      <c r="D17" s="141"/>
      <c r="E17" s="141"/>
      <c r="F17" s="141" t="s">
        <v>242</v>
      </c>
      <c r="G17" s="150"/>
      <c r="H17" s="150"/>
      <c r="I17" s="151"/>
      <c r="J17" s="151"/>
      <c r="K17" s="151"/>
      <c r="L17" s="151"/>
      <c r="M17" s="151"/>
      <c r="N17" s="353" t="s">
        <v>205</v>
      </c>
      <c r="O17" s="354"/>
      <c r="P17" s="135"/>
      <c r="Q17" s="143"/>
      <c r="R17" s="147" t="s">
        <v>243</v>
      </c>
      <c r="S17" s="147"/>
      <c r="T17" s="147"/>
      <c r="U17" s="147"/>
      <c r="V17" s="149"/>
      <c r="W17" s="149"/>
      <c r="X17" s="149"/>
      <c r="Y17" s="149"/>
      <c r="Z17" s="149"/>
      <c r="AA17" s="353" t="s">
        <v>205</v>
      </c>
      <c r="AB17" s="354"/>
      <c r="AP17" s="144">
        <v>13</v>
      </c>
      <c r="AQ17" s="145" t="s">
        <v>205</v>
      </c>
    </row>
    <row r="18" spans="2:43" ht="14.65" customHeight="1">
      <c r="B18" s="146"/>
      <c r="C18" s="141"/>
      <c r="D18" s="141"/>
      <c r="E18" s="141"/>
      <c r="F18" s="141" t="s">
        <v>244</v>
      </c>
      <c r="G18" s="150"/>
      <c r="H18" s="150"/>
      <c r="I18" s="151"/>
      <c r="J18" s="151"/>
      <c r="K18" s="151"/>
      <c r="L18" s="151"/>
      <c r="M18" s="151"/>
      <c r="N18" s="353" t="s">
        <v>205</v>
      </c>
      <c r="O18" s="354"/>
      <c r="P18" s="135"/>
      <c r="Q18" s="143"/>
      <c r="R18" s="147" t="s">
        <v>245</v>
      </c>
      <c r="S18" s="147"/>
      <c r="T18" s="147"/>
      <c r="U18" s="147"/>
      <c r="V18" s="149"/>
      <c r="W18" s="149"/>
      <c r="X18" s="149"/>
      <c r="Y18" s="149"/>
      <c r="Z18" s="149"/>
      <c r="AA18" s="353" t="s">
        <v>205</v>
      </c>
      <c r="AB18" s="354"/>
      <c r="AP18" s="144">
        <v>14</v>
      </c>
      <c r="AQ18" s="145" t="s">
        <v>205</v>
      </c>
    </row>
    <row r="19" spans="2:43" ht="14.65" customHeight="1">
      <c r="B19" s="146"/>
      <c r="C19" s="141"/>
      <c r="D19" s="141"/>
      <c r="E19" s="141"/>
      <c r="F19" s="141" t="s">
        <v>246</v>
      </c>
      <c r="G19" s="150"/>
      <c r="H19" s="150"/>
      <c r="I19" s="151"/>
      <c r="J19" s="151"/>
      <c r="K19" s="151"/>
      <c r="L19" s="151"/>
      <c r="M19" s="151"/>
      <c r="N19" s="353" t="s">
        <v>205</v>
      </c>
      <c r="O19" s="354"/>
      <c r="P19" s="143"/>
      <c r="Q19" s="143"/>
      <c r="R19" s="141" t="s">
        <v>247</v>
      </c>
      <c r="S19" s="141"/>
      <c r="T19" s="141"/>
      <c r="U19" s="141"/>
      <c r="V19" s="135"/>
      <c r="W19" s="135"/>
      <c r="X19" s="135"/>
      <c r="Y19" s="135"/>
      <c r="Z19" s="135"/>
      <c r="AA19" s="353">
        <v>34952319</v>
      </c>
      <c r="AB19" s="354"/>
      <c r="AP19" s="144">
        <v>15</v>
      </c>
      <c r="AQ19" s="145" t="s">
        <v>205</v>
      </c>
    </row>
    <row r="20" spans="2:43" ht="14.65" customHeight="1">
      <c r="B20" s="146"/>
      <c r="C20" s="141"/>
      <c r="D20" s="141"/>
      <c r="E20" s="141"/>
      <c r="F20" s="141" t="s">
        <v>248</v>
      </c>
      <c r="G20" s="150"/>
      <c r="H20" s="150"/>
      <c r="I20" s="151"/>
      <c r="J20" s="151"/>
      <c r="K20" s="151"/>
      <c r="L20" s="151"/>
      <c r="M20" s="151"/>
      <c r="N20" s="353" t="s">
        <v>205</v>
      </c>
      <c r="O20" s="354"/>
      <c r="P20" s="143"/>
      <c r="Q20" s="143"/>
      <c r="R20" s="147" t="s">
        <v>249</v>
      </c>
      <c r="S20" s="143"/>
      <c r="T20" s="143"/>
      <c r="U20" s="143"/>
      <c r="V20" s="135"/>
      <c r="W20" s="135"/>
      <c r="X20" s="135"/>
      <c r="Y20" s="135"/>
      <c r="Z20" s="135"/>
      <c r="AA20" s="353">
        <v>17454304</v>
      </c>
      <c r="AB20" s="354"/>
      <c r="AP20" s="144">
        <v>16</v>
      </c>
      <c r="AQ20" s="145" t="s">
        <v>205</v>
      </c>
    </row>
    <row r="21" spans="2:43" ht="14.65" customHeight="1">
      <c r="B21" s="146"/>
      <c r="C21" s="141"/>
      <c r="D21" s="141"/>
      <c r="E21" s="141"/>
      <c r="F21" s="141" t="s">
        <v>250</v>
      </c>
      <c r="G21" s="150"/>
      <c r="H21" s="150"/>
      <c r="I21" s="151"/>
      <c r="J21" s="151"/>
      <c r="K21" s="151"/>
      <c r="L21" s="151"/>
      <c r="M21" s="151"/>
      <c r="N21" s="353" t="s">
        <v>205</v>
      </c>
      <c r="O21" s="354"/>
      <c r="P21" s="143"/>
      <c r="Q21" s="143"/>
      <c r="R21" s="143" t="s">
        <v>233</v>
      </c>
      <c r="S21" s="143"/>
      <c r="T21" s="143"/>
      <c r="U21" s="143"/>
      <c r="V21" s="135"/>
      <c r="W21" s="135"/>
      <c r="X21" s="135"/>
      <c r="Y21" s="135"/>
      <c r="Z21" s="135"/>
      <c r="AA21" s="353" t="s">
        <v>205</v>
      </c>
      <c r="AB21" s="354"/>
      <c r="AP21" s="144">
        <v>17</v>
      </c>
      <c r="AQ21" s="145" t="s">
        <v>205</v>
      </c>
    </row>
    <row r="22" spans="2:43" ht="14.65" customHeight="1">
      <c r="B22" s="146"/>
      <c r="C22" s="141"/>
      <c r="D22" s="141"/>
      <c r="E22" s="141"/>
      <c r="F22" s="141" t="s">
        <v>233</v>
      </c>
      <c r="G22" s="141"/>
      <c r="H22" s="141"/>
      <c r="I22" s="135"/>
      <c r="J22" s="135"/>
      <c r="K22" s="135"/>
      <c r="L22" s="135"/>
      <c r="M22" s="135"/>
      <c r="N22" s="353" t="s">
        <v>205</v>
      </c>
      <c r="O22" s="354"/>
      <c r="P22" s="373" t="s">
        <v>251</v>
      </c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5">
        <v>3782643544</v>
      </c>
      <c r="AB22" s="376"/>
      <c r="AP22" s="144">
        <v>18</v>
      </c>
      <c r="AQ22" s="145" t="s">
        <v>205</v>
      </c>
    </row>
    <row r="23" spans="2:43" ht="14.65" customHeight="1">
      <c r="B23" s="146"/>
      <c r="C23" s="141"/>
      <c r="D23" s="141"/>
      <c r="E23" s="141"/>
      <c r="F23" s="141" t="s">
        <v>252</v>
      </c>
      <c r="G23" s="141"/>
      <c r="H23" s="141"/>
      <c r="I23" s="135"/>
      <c r="J23" s="135"/>
      <c r="K23" s="135"/>
      <c r="L23" s="135"/>
      <c r="M23" s="135"/>
      <c r="N23" s="353" t="s">
        <v>205</v>
      </c>
      <c r="O23" s="354"/>
      <c r="P23" s="143" t="s">
        <v>253</v>
      </c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377"/>
      <c r="AB23" s="378"/>
      <c r="AP23" s="144">
        <v>19</v>
      </c>
      <c r="AQ23" s="145">
        <v>4000000</v>
      </c>
    </row>
    <row r="24" spans="2:43" ht="14.65" customHeight="1">
      <c r="B24" s="146"/>
      <c r="C24" s="141"/>
      <c r="D24" s="141"/>
      <c r="E24" s="141"/>
      <c r="F24" s="141" t="s">
        <v>254</v>
      </c>
      <c r="G24" s="141"/>
      <c r="H24" s="141"/>
      <c r="I24" s="135"/>
      <c r="J24" s="135"/>
      <c r="K24" s="135"/>
      <c r="L24" s="135"/>
      <c r="M24" s="135"/>
      <c r="N24" s="353">
        <v>4000000</v>
      </c>
      <c r="O24" s="354"/>
      <c r="P24" s="143"/>
      <c r="Q24" s="147" t="s">
        <v>255</v>
      </c>
      <c r="R24" s="153"/>
      <c r="S24" s="153"/>
      <c r="T24" s="153"/>
      <c r="U24" s="153"/>
      <c r="V24" s="154"/>
      <c r="W24" s="154"/>
      <c r="X24" s="154"/>
      <c r="Y24" s="154"/>
      <c r="Z24" s="154"/>
      <c r="AA24" s="353">
        <v>16549162745</v>
      </c>
      <c r="AB24" s="354"/>
      <c r="AP24" s="144">
        <v>20</v>
      </c>
      <c r="AQ24" s="145">
        <v>10291750039</v>
      </c>
    </row>
    <row r="25" spans="2:43" ht="14.65" customHeight="1">
      <c r="B25" s="146"/>
      <c r="C25" s="141"/>
      <c r="D25" s="141"/>
      <c r="E25" s="141" t="s">
        <v>256</v>
      </c>
      <c r="F25" s="141"/>
      <c r="G25" s="141"/>
      <c r="H25" s="141"/>
      <c r="I25" s="135"/>
      <c r="J25" s="135"/>
      <c r="K25" s="135"/>
      <c r="L25" s="135"/>
      <c r="M25" s="135"/>
      <c r="N25" s="353">
        <v>10291750039</v>
      </c>
      <c r="O25" s="354"/>
      <c r="P25" s="143"/>
      <c r="Q25" s="135" t="s">
        <v>257</v>
      </c>
      <c r="R25" s="153"/>
      <c r="S25" s="153"/>
      <c r="T25" s="153"/>
      <c r="U25" s="153"/>
      <c r="V25" s="154"/>
      <c r="W25" s="154"/>
      <c r="X25" s="154"/>
      <c r="Y25" s="154"/>
      <c r="Z25" s="154"/>
      <c r="AA25" s="353">
        <v>-3474024631</v>
      </c>
      <c r="AB25" s="354"/>
      <c r="AP25" s="144">
        <v>21</v>
      </c>
      <c r="AQ25" s="145">
        <v>54292308</v>
      </c>
    </row>
    <row r="26" spans="2:43" ht="14.65" customHeight="1">
      <c r="B26" s="146"/>
      <c r="C26" s="141"/>
      <c r="D26" s="141"/>
      <c r="E26" s="141"/>
      <c r="F26" s="141" t="s">
        <v>228</v>
      </c>
      <c r="G26" s="141"/>
      <c r="H26" s="141"/>
      <c r="I26" s="135"/>
      <c r="J26" s="135"/>
      <c r="K26" s="135"/>
      <c r="L26" s="135"/>
      <c r="M26" s="135"/>
      <c r="N26" s="353">
        <v>54292308</v>
      </c>
      <c r="O26" s="354"/>
      <c r="P26" s="140"/>
      <c r="Q26" s="135"/>
      <c r="R26" s="135"/>
      <c r="S26" s="135"/>
      <c r="T26" s="135"/>
      <c r="U26" s="135"/>
      <c r="V26" s="135"/>
      <c r="W26" s="135"/>
      <c r="X26" s="135"/>
      <c r="Y26" s="135"/>
      <c r="Z26" s="155"/>
      <c r="AA26" s="353"/>
      <c r="AB26" s="354"/>
      <c r="AP26" s="144">
        <v>22</v>
      </c>
      <c r="AQ26" s="145">
        <v>14426627</v>
      </c>
    </row>
    <row r="27" spans="2:43" ht="14.65" customHeight="1">
      <c r="B27" s="146"/>
      <c r="C27" s="141"/>
      <c r="D27" s="141"/>
      <c r="E27" s="141"/>
      <c r="F27" s="141" t="s">
        <v>232</v>
      </c>
      <c r="G27" s="141"/>
      <c r="H27" s="141"/>
      <c r="I27" s="135"/>
      <c r="J27" s="135"/>
      <c r="K27" s="135"/>
      <c r="L27" s="135"/>
      <c r="M27" s="135"/>
      <c r="N27" s="353">
        <v>14426627</v>
      </c>
      <c r="O27" s="354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353"/>
      <c r="AB27" s="354"/>
      <c r="AP27" s="144">
        <v>23</v>
      </c>
      <c r="AQ27" s="145">
        <v>-8387896</v>
      </c>
    </row>
    <row r="28" spans="2:43" ht="14.65" customHeight="1">
      <c r="B28" s="146"/>
      <c r="C28" s="141"/>
      <c r="D28" s="141"/>
      <c r="E28" s="141"/>
      <c r="F28" s="141" t="s">
        <v>234</v>
      </c>
      <c r="G28" s="141"/>
      <c r="H28" s="141"/>
      <c r="I28" s="135"/>
      <c r="J28" s="135"/>
      <c r="K28" s="135"/>
      <c r="L28" s="135"/>
      <c r="M28" s="135"/>
      <c r="N28" s="353">
        <v>-8387896</v>
      </c>
      <c r="O28" s="354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353"/>
      <c r="AB28" s="354"/>
      <c r="AP28" s="144">
        <v>24</v>
      </c>
      <c r="AQ28" s="145">
        <v>20942855158</v>
      </c>
    </row>
    <row r="29" spans="2:43" ht="14.65" customHeight="1">
      <c r="B29" s="146"/>
      <c r="C29" s="141"/>
      <c r="D29" s="141"/>
      <c r="E29" s="141"/>
      <c r="F29" s="141" t="s">
        <v>236</v>
      </c>
      <c r="G29" s="141"/>
      <c r="H29" s="141"/>
      <c r="I29" s="135"/>
      <c r="J29" s="135"/>
      <c r="K29" s="135"/>
      <c r="L29" s="135"/>
      <c r="M29" s="135"/>
      <c r="N29" s="353">
        <v>20942855158</v>
      </c>
      <c r="O29" s="354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353"/>
      <c r="AB29" s="354"/>
      <c r="AP29" s="144">
        <v>25</v>
      </c>
      <c r="AQ29" s="145">
        <v>-10719425731</v>
      </c>
    </row>
    <row r="30" spans="2:43" ht="14.65" customHeight="1">
      <c r="B30" s="146"/>
      <c r="C30" s="141"/>
      <c r="D30" s="141"/>
      <c r="E30" s="141"/>
      <c r="F30" s="141" t="s">
        <v>238</v>
      </c>
      <c r="G30" s="141"/>
      <c r="H30" s="141"/>
      <c r="I30" s="135"/>
      <c r="J30" s="135"/>
      <c r="K30" s="135"/>
      <c r="L30" s="135"/>
      <c r="M30" s="135"/>
      <c r="N30" s="353">
        <v>-10719425731</v>
      </c>
      <c r="O30" s="354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353"/>
      <c r="AB30" s="354"/>
      <c r="AP30" s="144">
        <v>26</v>
      </c>
      <c r="AQ30" s="145" t="s">
        <v>205</v>
      </c>
    </row>
    <row r="31" spans="2:43" ht="14.65" customHeight="1">
      <c r="B31" s="146"/>
      <c r="C31" s="141"/>
      <c r="D31" s="141"/>
      <c r="E31" s="141"/>
      <c r="F31" s="141" t="s">
        <v>233</v>
      </c>
      <c r="G31" s="141"/>
      <c r="H31" s="141"/>
      <c r="I31" s="135"/>
      <c r="J31" s="135"/>
      <c r="K31" s="135"/>
      <c r="L31" s="135"/>
      <c r="M31" s="135"/>
      <c r="N31" s="353" t="s">
        <v>205</v>
      </c>
      <c r="O31" s="354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353"/>
      <c r="AB31" s="354"/>
      <c r="AP31" s="144">
        <v>27</v>
      </c>
      <c r="AQ31" s="145" t="s">
        <v>205</v>
      </c>
    </row>
    <row r="32" spans="2:43" ht="14.65" customHeight="1">
      <c r="B32" s="146"/>
      <c r="C32" s="141"/>
      <c r="D32" s="141"/>
      <c r="E32" s="141"/>
      <c r="F32" s="141" t="s">
        <v>252</v>
      </c>
      <c r="G32" s="141"/>
      <c r="H32" s="141"/>
      <c r="I32" s="135"/>
      <c r="J32" s="135"/>
      <c r="K32" s="135"/>
      <c r="L32" s="135"/>
      <c r="M32" s="135"/>
      <c r="N32" s="353" t="s">
        <v>205</v>
      </c>
      <c r="O32" s="354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353"/>
      <c r="AB32" s="354"/>
      <c r="AP32" s="144">
        <v>28</v>
      </c>
      <c r="AQ32" s="145">
        <v>7989573</v>
      </c>
    </row>
    <row r="33" spans="2:43" ht="14.65" customHeight="1">
      <c r="B33" s="146"/>
      <c r="C33" s="141"/>
      <c r="D33" s="141"/>
      <c r="E33" s="141"/>
      <c r="F33" s="141" t="s">
        <v>254</v>
      </c>
      <c r="G33" s="141"/>
      <c r="H33" s="141"/>
      <c r="I33" s="135"/>
      <c r="J33" s="135"/>
      <c r="K33" s="135"/>
      <c r="L33" s="135"/>
      <c r="M33" s="135"/>
      <c r="N33" s="353">
        <v>7989573</v>
      </c>
      <c r="O33" s="354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353"/>
      <c r="AB33" s="354"/>
      <c r="AP33" s="144">
        <v>29</v>
      </c>
      <c r="AQ33" s="145">
        <v>74274187</v>
      </c>
    </row>
    <row r="34" spans="2:43" ht="14.65" customHeight="1">
      <c r="B34" s="146"/>
      <c r="C34" s="141"/>
      <c r="D34" s="141"/>
      <c r="E34" s="141" t="s">
        <v>258</v>
      </c>
      <c r="F34" s="156"/>
      <c r="G34" s="156"/>
      <c r="H34" s="156"/>
      <c r="I34" s="157"/>
      <c r="J34" s="157"/>
      <c r="K34" s="157"/>
      <c r="L34" s="157"/>
      <c r="M34" s="157"/>
      <c r="N34" s="353">
        <v>74274187</v>
      </c>
      <c r="O34" s="354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353"/>
      <c r="AB34" s="354"/>
      <c r="AP34" s="144">
        <v>30</v>
      </c>
      <c r="AQ34" s="145">
        <v>-32719819</v>
      </c>
    </row>
    <row r="35" spans="2:43" ht="14.65" customHeight="1">
      <c r="B35" s="146"/>
      <c r="C35" s="141"/>
      <c r="D35" s="141"/>
      <c r="E35" s="141" t="s">
        <v>259</v>
      </c>
      <c r="F35" s="156"/>
      <c r="G35" s="156"/>
      <c r="H35" s="156"/>
      <c r="I35" s="157"/>
      <c r="J35" s="157"/>
      <c r="K35" s="157"/>
      <c r="L35" s="157"/>
      <c r="M35" s="157"/>
      <c r="N35" s="353">
        <v>-32719819</v>
      </c>
      <c r="O35" s="354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353"/>
      <c r="AB35" s="354"/>
      <c r="AP35" s="144">
        <v>31</v>
      </c>
      <c r="AQ35" s="145">
        <v>1933800</v>
      </c>
    </row>
    <row r="36" spans="2:43" ht="14.65" customHeight="1">
      <c r="B36" s="146"/>
      <c r="C36" s="141"/>
      <c r="D36" s="141" t="s">
        <v>260</v>
      </c>
      <c r="E36" s="141"/>
      <c r="F36" s="156"/>
      <c r="G36" s="156"/>
      <c r="H36" s="156"/>
      <c r="I36" s="157"/>
      <c r="J36" s="157"/>
      <c r="K36" s="157"/>
      <c r="L36" s="157"/>
      <c r="M36" s="157"/>
      <c r="N36" s="353">
        <v>1933800</v>
      </c>
      <c r="O36" s="354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353"/>
      <c r="AB36" s="354"/>
      <c r="AP36" s="144">
        <v>32</v>
      </c>
      <c r="AQ36" s="145">
        <v>1933800</v>
      </c>
    </row>
    <row r="37" spans="2:43" ht="14.65" customHeight="1">
      <c r="B37" s="146"/>
      <c r="C37" s="141"/>
      <c r="D37" s="141"/>
      <c r="E37" s="141" t="s">
        <v>261</v>
      </c>
      <c r="F37" s="141"/>
      <c r="G37" s="141"/>
      <c r="H37" s="141"/>
      <c r="I37" s="135"/>
      <c r="J37" s="135"/>
      <c r="K37" s="135"/>
      <c r="L37" s="135"/>
      <c r="M37" s="135"/>
      <c r="N37" s="353">
        <v>1933800</v>
      </c>
      <c r="O37" s="354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353"/>
      <c r="AB37" s="354"/>
      <c r="AP37" s="144">
        <v>33</v>
      </c>
      <c r="AQ37" s="145" t="s">
        <v>205</v>
      </c>
    </row>
    <row r="38" spans="2:43" ht="14.65" customHeight="1">
      <c r="B38" s="146"/>
      <c r="C38" s="141"/>
      <c r="D38" s="141"/>
      <c r="E38" s="141" t="s">
        <v>233</v>
      </c>
      <c r="F38" s="141"/>
      <c r="G38" s="141"/>
      <c r="H38" s="141"/>
      <c r="I38" s="135"/>
      <c r="J38" s="135"/>
      <c r="K38" s="135"/>
      <c r="L38" s="135"/>
      <c r="M38" s="135"/>
      <c r="N38" s="353" t="s">
        <v>205</v>
      </c>
      <c r="O38" s="354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353"/>
      <c r="AB38" s="354"/>
      <c r="AP38" s="144">
        <v>34</v>
      </c>
      <c r="AQ38" s="145">
        <v>553709083</v>
      </c>
    </row>
    <row r="39" spans="2:43" ht="14.65" customHeight="1">
      <c r="B39" s="146"/>
      <c r="C39" s="141"/>
      <c r="D39" s="141" t="s">
        <v>262</v>
      </c>
      <c r="E39" s="141"/>
      <c r="F39" s="141"/>
      <c r="G39" s="141"/>
      <c r="H39" s="141"/>
      <c r="I39" s="141"/>
      <c r="J39" s="135"/>
      <c r="K39" s="135"/>
      <c r="L39" s="135"/>
      <c r="M39" s="135"/>
      <c r="N39" s="353">
        <v>553709083</v>
      </c>
      <c r="O39" s="354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353"/>
      <c r="AB39" s="354"/>
      <c r="AP39" s="144">
        <v>35</v>
      </c>
      <c r="AQ39" s="145">
        <v>65166444</v>
      </c>
    </row>
    <row r="40" spans="2:43" ht="14.65" customHeight="1">
      <c r="B40" s="146"/>
      <c r="C40" s="141"/>
      <c r="D40" s="141"/>
      <c r="E40" s="141" t="s">
        <v>263</v>
      </c>
      <c r="F40" s="141"/>
      <c r="G40" s="141"/>
      <c r="H40" s="141"/>
      <c r="I40" s="141"/>
      <c r="J40" s="135"/>
      <c r="K40" s="135"/>
      <c r="L40" s="135"/>
      <c r="M40" s="135"/>
      <c r="N40" s="353">
        <v>65166444</v>
      </c>
      <c r="O40" s="354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353"/>
      <c r="AB40" s="354"/>
      <c r="AP40" s="144">
        <v>36</v>
      </c>
      <c r="AQ40" s="145" t="s">
        <v>205</v>
      </c>
    </row>
    <row r="41" spans="2:43" ht="14.65" customHeight="1">
      <c r="B41" s="146"/>
      <c r="C41" s="141"/>
      <c r="D41" s="141"/>
      <c r="E41" s="141"/>
      <c r="F41" s="147" t="s">
        <v>264</v>
      </c>
      <c r="G41" s="141"/>
      <c r="H41" s="141"/>
      <c r="I41" s="141"/>
      <c r="J41" s="135"/>
      <c r="K41" s="135"/>
      <c r="L41" s="135"/>
      <c r="M41" s="135"/>
      <c r="N41" s="353" t="s">
        <v>205</v>
      </c>
      <c r="O41" s="354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353"/>
      <c r="AB41" s="354"/>
      <c r="AP41" s="144">
        <v>37</v>
      </c>
      <c r="AQ41" s="145">
        <v>65166444</v>
      </c>
    </row>
    <row r="42" spans="2:43" ht="14.65" customHeight="1">
      <c r="B42" s="146"/>
      <c r="C42" s="141"/>
      <c r="D42" s="141"/>
      <c r="E42" s="141"/>
      <c r="F42" s="147" t="s">
        <v>265</v>
      </c>
      <c r="G42" s="141"/>
      <c r="H42" s="141"/>
      <c r="I42" s="141"/>
      <c r="J42" s="135"/>
      <c r="K42" s="135"/>
      <c r="L42" s="135"/>
      <c r="M42" s="135"/>
      <c r="N42" s="353">
        <v>65166444</v>
      </c>
      <c r="O42" s="354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353"/>
      <c r="AB42" s="354"/>
      <c r="AP42" s="144">
        <v>38</v>
      </c>
      <c r="AQ42" s="145" t="s">
        <v>205</v>
      </c>
    </row>
    <row r="43" spans="2:43" ht="14.65" customHeight="1">
      <c r="B43" s="146"/>
      <c r="C43" s="141"/>
      <c r="D43" s="141"/>
      <c r="E43" s="141"/>
      <c r="F43" s="147" t="s">
        <v>233</v>
      </c>
      <c r="G43" s="141"/>
      <c r="H43" s="141"/>
      <c r="I43" s="141"/>
      <c r="J43" s="135"/>
      <c r="K43" s="135"/>
      <c r="L43" s="135"/>
      <c r="M43" s="135"/>
      <c r="N43" s="353" t="s">
        <v>205</v>
      </c>
      <c r="O43" s="354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349"/>
      <c r="AB43" s="350"/>
      <c r="AP43" s="144">
        <v>39</v>
      </c>
      <c r="AQ43" s="145">
        <v>-23367460</v>
      </c>
    </row>
    <row r="44" spans="2:43" ht="14.65" customHeight="1">
      <c r="B44" s="146"/>
      <c r="C44" s="141"/>
      <c r="D44" s="141"/>
      <c r="E44" s="141" t="s">
        <v>266</v>
      </c>
      <c r="F44" s="141"/>
      <c r="G44" s="141"/>
      <c r="H44" s="141"/>
      <c r="I44" s="135"/>
      <c r="J44" s="135"/>
      <c r="K44" s="135"/>
      <c r="L44" s="135"/>
      <c r="M44" s="135"/>
      <c r="N44" s="353">
        <v>-23367460</v>
      </c>
      <c r="O44" s="354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349"/>
      <c r="AB44" s="350"/>
      <c r="AP44" s="144">
        <v>40</v>
      </c>
      <c r="AQ44" s="145">
        <v>31658133</v>
      </c>
    </row>
    <row r="45" spans="2:43" ht="14.65" customHeight="1">
      <c r="B45" s="146"/>
      <c r="C45" s="141"/>
      <c r="D45" s="141"/>
      <c r="E45" s="141" t="s">
        <v>267</v>
      </c>
      <c r="F45" s="141"/>
      <c r="G45" s="141"/>
      <c r="H45" s="141"/>
      <c r="I45" s="135"/>
      <c r="J45" s="135"/>
      <c r="K45" s="135"/>
      <c r="L45" s="135"/>
      <c r="M45" s="135"/>
      <c r="N45" s="353">
        <v>31658133</v>
      </c>
      <c r="O45" s="354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349"/>
      <c r="AB45" s="350"/>
      <c r="AP45" s="144">
        <v>41</v>
      </c>
      <c r="AQ45" s="145" t="s">
        <v>205</v>
      </c>
    </row>
    <row r="46" spans="2:43" ht="14.65" customHeight="1">
      <c r="B46" s="146"/>
      <c r="C46" s="141"/>
      <c r="D46" s="141"/>
      <c r="E46" s="141" t="s">
        <v>268</v>
      </c>
      <c r="F46" s="141"/>
      <c r="G46" s="141"/>
      <c r="H46" s="141"/>
      <c r="I46" s="135"/>
      <c r="J46" s="135"/>
      <c r="K46" s="135"/>
      <c r="L46" s="135"/>
      <c r="M46" s="135"/>
      <c r="N46" s="353" t="s">
        <v>205</v>
      </c>
      <c r="O46" s="354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353"/>
      <c r="AB46" s="354"/>
      <c r="AP46" s="144">
        <v>42</v>
      </c>
      <c r="AQ46" s="145">
        <v>481824692</v>
      </c>
    </row>
    <row r="47" spans="2:43" ht="14.65" customHeight="1">
      <c r="B47" s="146"/>
      <c r="C47" s="141"/>
      <c r="D47" s="141"/>
      <c r="E47" s="141" t="s">
        <v>269</v>
      </c>
      <c r="F47" s="141"/>
      <c r="G47" s="141"/>
      <c r="H47" s="141"/>
      <c r="I47" s="135"/>
      <c r="J47" s="135"/>
      <c r="K47" s="135"/>
      <c r="L47" s="135"/>
      <c r="M47" s="135"/>
      <c r="N47" s="353">
        <v>481824692</v>
      </c>
      <c r="O47" s="354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349"/>
      <c r="AB47" s="350"/>
      <c r="AP47" s="144">
        <v>43</v>
      </c>
      <c r="AQ47" s="145" t="s">
        <v>205</v>
      </c>
    </row>
    <row r="48" spans="2:43" ht="14.65" customHeight="1">
      <c r="B48" s="146"/>
      <c r="C48" s="141"/>
      <c r="D48" s="141"/>
      <c r="E48" s="141"/>
      <c r="F48" s="147" t="s">
        <v>270</v>
      </c>
      <c r="G48" s="141"/>
      <c r="H48" s="141"/>
      <c r="I48" s="135"/>
      <c r="J48" s="135"/>
      <c r="K48" s="135"/>
      <c r="L48" s="135"/>
      <c r="M48" s="135"/>
      <c r="N48" s="353" t="s">
        <v>205</v>
      </c>
      <c r="O48" s="354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353"/>
      <c r="AB48" s="354"/>
      <c r="AP48" s="144">
        <v>44</v>
      </c>
      <c r="AQ48" s="145">
        <v>481824692</v>
      </c>
    </row>
    <row r="49" spans="2:43" ht="14.65" customHeight="1">
      <c r="B49" s="146"/>
      <c r="C49" s="135"/>
      <c r="D49" s="141"/>
      <c r="E49" s="141"/>
      <c r="F49" s="141" t="s">
        <v>233</v>
      </c>
      <c r="G49" s="141"/>
      <c r="H49" s="141"/>
      <c r="I49" s="135"/>
      <c r="J49" s="135"/>
      <c r="K49" s="135"/>
      <c r="L49" s="135"/>
      <c r="M49" s="135"/>
      <c r="N49" s="353">
        <v>481824692</v>
      </c>
      <c r="O49" s="354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353"/>
      <c r="AB49" s="354"/>
      <c r="AP49" s="144">
        <v>45</v>
      </c>
      <c r="AQ49" s="145" t="s">
        <v>205</v>
      </c>
    </row>
    <row r="50" spans="2:43" ht="14.65" customHeight="1">
      <c r="B50" s="146"/>
      <c r="C50" s="135"/>
      <c r="D50" s="141"/>
      <c r="E50" s="141" t="s">
        <v>233</v>
      </c>
      <c r="F50" s="141"/>
      <c r="G50" s="141"/>
      <c r="H50" s="141"/>
      <c r="I50" s="135"/>
      <c r="J50" s="135"/>
      <c r="K50" s="135"/>
      <c r="L50" s="135"/>
      <c r="M50" s="135"/>
      <c r="N50" s="353" t="s">
        <v>205</v>
      </c>
      <c r="O50" s="354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353"/>
      <c r="AB50" s="354"/>
      <c r="AP50" s="144">
        <v>46</v>
      </c>
      <c r="AQ50" s="145">
        <v>-1572726</v>
      </c>
    </row>
    <row r="51" spans="2:43" ht="14.65" customHeight="1">
      <c r="B51" s="146"/>
      <c r="C51" s="135"/>
      <c r="D51" s="141"/>
      <c r="E51" s="147" t="s">
        <v>271</v>
      </c>
      <c r="F51" s="141"/>
      <c r="G51" s="141"/>
      <c r="H51" s="141"/>
      <c r="I51" s="135"/>
      <c r="J51" s="135"/>
      <c r="K51" s="135"/>
      <c r="L51" s="135"/>
      <c r="M51" s="135"/>
      <c r="N51" s="353">
        <v>-1572726</v>
      </c>
      <c r="O51" s="354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353"/>
      <c r="AB51" s="354"/>
      <c r="AP51" s="144">
        <v>47</v>
      </c>
      <c r="AQ51" s="145">
        <v>1670021436</v>
      </c>
    </row>
    <row r="52" spans="2:43" ht="14.65" customHeight="1">
      <c r="B52" s="146"/>
      <c r="C52" s="135" t="s">
        <v>272</v>
      </c>
      <c r="D52" s="141"/>
      <c r="E52" s="142"/>
      <c r="F52" s="142"/>
      <c r="G52" s="142"/>
      <c r="H52" s="135"/>
      <c r="I52" s="135"/>
      <c r="J52" s="135"/>
      <c r="K52" s="135"/>
      <c r="L52" s="135"/>
      <c r="M52" s="135"/>
      <c r="N52" s="353">
        <v>1670021436</v>
      </c>
      <c r="O52" s="354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353"/>
      <c r="AB52" s="354"/>
      <c r="AP52" s="144">
        <v>48</v>
      </c>
      <c r="AQ52" s="145">
        <v>304481800</v>
      </c>
    </row>
    <row r="53" spans="2:43" ht="14.65" customHeight="1">
      <c r="B53" s="146"/>
      <c r="C53" s="135"/>
      <c r="D53" s="141" t="s">
        <v>273</v>
      </c>
      <c r="E53" s="142"/>
      <c r="F53" s="142"/>
      <c r="G53" s="142"/>
      <c r="H53" s="135"/>
      <c r="I53" s="135"/>
      <c r="J53" s="135"/>
      <c r="K53" s="135"/>
      <c r="L53" s="135"/>
      <c r="M53" s="135"/>
      <c r="N53" s="353">
        <v>304481800</v>
      </c>
      <c r="O53" s="354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349"/>
      <c r="AB53" s="350"/>
      <c r="AP53" s="144">
        <v>49</v>
      </c>
      <c r="AQ53" s="145">
        <v>4364850</v>
      </c>
    </row>
    <row r="54" spans="2:43" ht="14.65" customHeight="1">
      <c r="B54" s="146"/>
      <c r="C54" s="135"/>
      <c r="D54" s="147" t="s">
        <v>274</v>
      </c>
      <c r="E54" s="141"/>
      <c r="F54" s="156"/>
      <c r="G54" s="153"/>
      <c r="H54" s="153"/>
      <c r="I54" s="154"/>
      <c r="J54" s="135"/>
      <c r="K54" s="135"/>
      <c r="L54" s="135"/>
      <c r="M54" s="135"/>
      <c r="N54" s="353">
        <v>4364850</v>
      </c>
      <c r="O54" s="354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353"/>
      <c r="AB54" s="354"/>
      <c r="AP54" s="144">
        <v>50</v>
      </c>
      <c r="AQ54" s="145" t="s">
        <v>205</v>
      </c>
    </row>
    <row r="55" spans="2:43" ht="14.65" customHeight="1">
      <c r="B55" s="146"/>
      <c r="C55" s="135"/>
      <c r="D55" s="141" t="s">
        <v>275</v>
      </c>
      <c r="E55" s="141"/>
      <c r="F55" s="141"/>
      <c r="G55" s="141"/>
      <c r="H55" s="141"/>
      <c r="I55" s="135"/>
      <c r="J55" s="135"/>
      <c r="K55" s="135"/>
      <c r="L55" s="135"/>
      <c r="M55" s="135"/>
      <c r="N55" s="353" t="s">
        <v>205</v>
      </c>
      <c r="O55" s="354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353"/>
      <c r="AB55" s="354"/>
      <c r="AP55" s="144">
        <v>51</v>
      </c>
      <c r="AQ55" s="145">
        <v>1361402523</v>
      </c>
    </row>
    <row r="56" spans="2:43" ht="14.65" customHeight="1">
      <c r="B56" s="146"/>
      <c r="C56" s="141"/>
      <c r="D56" s="141" t="s">
        <v>269</v>
      </c>
      <c r="E56" s="141"/>
      <c r="F56" s="156"/>
      <c r="G56" s="153"/>
      <c r="H56" s="153"/>
      <c r="I56" s="154"/>
      <c r="J56" s="154"/>
      <c r="K56" s="154"/>
      <c r="L56" s="154"/>
      <c r="M56" s="154"/>
      <c r="N56" s="353">
        <v>1361402523</v>
      </c>
      <c r="O56" s="354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353"/>
      <c r="AB56" s="354"/>
      <c r="AP56" s="144">
        <v>52</v>
      </c>
      <c r="AQ56" s="145">
        <v>1309764034</v>
      </c>
    </row>
    <row r="57" spans="2:43" ht="14.65" customHeight="1">
      <c r="B57" s="146"/>
      <c r="C57" s="141"/>
      <c r="D57" s="141"/>
      <c r="E57" s="141" t="s">
        <v>276</v>
      </c>
      <c r="F57" s="141"/>
      <c r="G57" s="141"/>
      <c r="H57" s="141"/>
      <c r="I57" s="135"/>
      <c r="J57" s="135"/>
      <c r="K57" s="135"/>
      <c r="L57" s="135"/>
      <c r="M57" s="135"/>
      <c r="N57" s="353">
        <v>1309764034</v>
      </c>
      <c r="O57" s="354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353"/>
      <c r="AB57" s="354"/>
      <c r="AP57" s="144">
        <v>53</v>
      </c>
      <c r="AQ57" s="145">
        <v>51638489</v>
      </c>
    </row>
    <row r="58" spans="2:43" ht="14.65" customHeight="1">
      <c r="B58" s="146"/>
      <c r="C58" s="141"/>
      <c r="D58" s="141"/>
      <c r="E58" s="147" t="s">
        <v>270</v>
      </c>
      <c r="F58" s="141"/>
      <c r="G58" s="141"/>
      <c r="H58" s="141"/>
      <c r="I58" s="135"/>
      <c r="J58" s="135"/>
      <c r="K58" s="135"/>
      <c r="L58" s="135"/>
      <c r="M58" s="135"/>
      <c r="N58" s="353">
        <v>51638489</v>
      </c>
      <c r="O58" s="354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353"/>
      <c r="AB58" s="354"/>
      <c r="AP58" s="144">
        <v>54</v>
      </c>
      <c r="AQ58" s="145" t="s">
        <v>205</v>
      </c>
    </row>
    <row r="59" spans="2:43" ht="14.65" customHeight="1">
      <c r="B59" s="146"/>
      <c r="C59" s="141"/>
      <c r="D59" s="141" t="s">
        <v>277</v>
      </c>
      <c r="E59" s="141"/>
      <c r="F59" s="156"/>
      <c r="G59" s="153"/>
      <c r="H59" s="153"/>
      <c r="I59" s="154"/>
      <c r="J59" s="154"/>
      <c r="K59" s="154"/>
      <c r="L59" s="154"/>
      <c r="M59" s="154"/>
      <c r="N59" s="353" t="s">
        <v>205</v>
      </c>
      <c r="O59" s="354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353"/>
      <c r="AB59" s="354"/>
      <c r="AP59" s="144">
        <v>55</v>
      </c>
      <c r="AQ59" s="145" t="s">
        <v>205</v>
      </c>
    </row>
    <row r="60" spans="2:43" ht="14.65" customHeight="1">
      <c r="B60" s="146"/>
      <c r="C60" s="141"/>
      <c r="D60" s="141" t="s">
        <v>233</v>
      </c>
      <c r="E60" s="141"/>
      <c r="F60" s="141"/>
      <c r="G60" s="141"/>
      <c r="H60" s="141"/>
      <c r="I60" s="135"/>
      <c r="J60" s="135"/>
      <c r="K60" s="135"/>
      <c r="L60" s="135"/>
      <c r="M60" s="135"/>
      <c r="N60" s="353" t="s">
        <v>205</v>
      </c>
      <c r="O60" s="354"/>
      <c r="P60" s="368"/>
      <c r="Q60" s="369"/>
      <c r="R60" s="369"/>
      <c r="S60" s="369"/>
      <c r="T60" s="369"/>
      <c r="U60" s="369"/>
      <c r="V60" s="369"/>
      <c r="W60" s="369"/>
      <c r="X60" s="369"/>
      <c r="Y60" s="369"/>
      <c r="Z60" s="370"/>
      <c r="AA60" s="371"/>
      <c r="AB60" s="372"/>
      <c r="AP60" s="144">
        <v>56</v>
      </c>
      <c r="AQ60" s="145">
        <v>-227737</v>
      </c>
    </row>
    <row r="61" spans="2:43" ht="16.5" customHeight="1" thickBot="1">
      <c r="B61" s="146"/>
      <c r="C61" s="141"/>
      <c r="D61" s="147" t="s">
        <v>271</v>
      </c>
      <c r="E61" s="141"/>
      <c r="F61" s="141"/>
      <c r="G61" s="141"/>
      <c r="H61" s="141"/>
      <c r="I61" s="135"/>
      <c r="J61" s="135"/>
      <c r="K61" s="135"/>
      <c r="L61" s="135"/>
      <c r="M61" s="135"/>
      <c r="N61" s="353">
        <v>-227737</v>
      </c>
      <c r="O61" s="354"/>
      <c r="P61" s="355" t="s">
        <v>278</v>
      </c>
      <c r="Q61" s="356"/>
      <c r="R61" s="356"/>
      <c r="S61" s="356"/>
      <c r="T61" s="356"/>
      <c r="U61" s="356"/>
      <c r="V61" s="356"/>
      <c r="W61" s="356"/>
      <c r="X61" s="356"/>
      <c r="Y61" s="356"/>
      <c r="Z61" s="357"/>
      <c r="AA61" s="358">
        <v>13075138114</v>
      </c>
      <c r="AB61" s="359"/>
      <c r="AP61" s="144">
        <v>1</v>
      </c>
      <c r="AQ61" s="145">
        <v>16857781658</v>
      </c>
    </row>
    <row r="62" spans="2:43" ht="14.65" customHeight="1" thickBot="1">
      <c r="B62" s="360" t="s">
        <v>279</v>
      </c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  <c r="N62" s="363">
        <v>16857781658</v>
      </c>
      <c r="O62" s="364"/>
      <c r="P62" s="365" t="s">
        <v>280</v>
      </c>
      <c r="Q62" s="366"/>
      <c r="R62" s="366"/>
      <c r="S62" s="366"/>
      <c r="T62" s="366"/>
      <c r="U62" s="366"/>
      <c r="V62" s="366"/>
      <c r="W62" s="366"/>
      <c r="X62" s="366"/>
      <c r="Y62" s="366"/>
      <c r="Z62" s="367"/>
      <c r="AA62" s="363">
        <v>16857781658</v>
      </c>
      <c r="AB62" s="364"/>
      <c r="AP62" s="144">
        <v>59</v>
      </c>
      <c r="AQ62" s="145">
        <v>3404868685</v>
      </c>
    </row>
    <row r="63" spans="2:43" ht="9.75" customHeight="1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AA63" s="158"/>
      <c r="AB63" s="158"/>
      <c r="AP63" s="144">
        <v>60</v>
      </c>
      <c r="AQ63" s="145">
        <v>2894498490</v>
      </c>
    </row>
    <row r="64" spans="2:43" ht="14.65" customHeight="1"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AA64" s="134"/>
      <c r="AB64" s="134"/>
      <c r="AP64" s="144">
        <v>61</v>
      </c>
      <c r="AQ64" s="145">
        <v>2939195</v>
      </c>
    </row>
    <row r="65" spans="1:43" ht="5.45" customHeight="1">
      <c r="AA65" s="138"/>
      <c r="AB65" s="138"/>
      <c r="AP65" s="144">
        <v>62</v>
      </c>
      <c r="AQ65" s="145">
        <v>507431000</v>
      </c>
    </row>
    <row r="66" spans="1:43" ht="14.65" customHeight="1">
      <c r="AP66" s="144">
        <v>63</v>
      </c>
      <c r="AQ66" s="145" t="s">
        <v>205</v>
      </c>
    </row>
    <row r="67" spans="1:43" ht="14.65" customHeight="1">
      <c r="AP67" s="144">
        <v>64</v>
      </c>
      <c r="AQ67" s="145" t="s">
        <v>205</v>
      </c>
    </row>
    <row r="68" spans="1:43" ht="14.65" customHeight="1">
      <c r="AP68" s="144">
        <v>65</v>
      </c>
      <c r="AQ68" s="145">
        <v>377774859</v>
      </c>
    </row>
    <row r="69" spans="1:43" ht="14.65" customHeight="1">
      <c r="AP69" s="144">
        <v>66</v>
      </c>
      <c r="AQ69" s="145">
        <v>325289701</v>
      </c>
    </row>
    <row r="70" spans="1:43" ht="14.65" customHeight="1">
      <c r="AP70" s="144">
        <v>67</v>
      </c>
      <c r="AQ70" s="145">
        <v>78535</v>
      </c>
    </row>
    <row r="71" spans="1:43" ht="14.65" customHeight="1">
      <c r="AP71" s="144">
        <v>68</v>
      </c>
      <c r="AQ71" s="145" t="s">
        <v>205</v>
      </c>
    </row>
    <row r="72" spans="1:43" ht="14.65" customHeight="1">
      <c r="AP72" s="144">
        <v>69</v>
      </c>
      <c r="AQ72" s="145" t="s">
        <v>205</v>
      </c>
    </row>
    <row r="73" spans="1:43" ht="14.65" customHeight="1">
      <c r="AP73" s="144">
        <v>70</v>
      </c>
      <c r="AQ73" s="145" t="s">
        <v>205</v>
      </c>
    </row>
    <row r="74" spans="1:43" ht="14.65" customHeight="1">
      <c r="AP74" s="144">
        <v>71</v>
      </c>
      <c r="AQ74" s="145">
        <v>34952319</v>
      </c>
    </row>
    <row r="75" spans="1:43" ht="14.65" customHeight="1">
      <c r="AP75" s="144">
        <v>72</v>
      </c>
      <c r="AQ75" s="145">
        <v>17454304</v>
      </c>
    </row>
    <row r="76" spans="1:43" ht="14.65" customHeight="1">
      <c r="AP76" s="144">
        <v>73</v>
      </c>
      <c r="AQ76" s="145" t="s">
        <v>205</v>
      </c>
    </row>
    <row r="77" spans="1:43" ht="14.65" customHeight="1">
      <c r="A77" s="134"/>
      <c r="AP77" s="144">
        <v>58</v>
      </c>
      <c r="AQ77" s="145">
        <v>3782643544</v>
      </c>
    </row>
    <row r="78" spans="1:43" ht="14.65" customHeight="1">
      <c r="A78" s="138"/>
      <c r="AP78" s="144">
        <v>75</v>
      </c>
      <c r="AQ78" s="145">
        <v>16549162745</v>
      </c>
    </row>
    <row r="79" spans="1:43" ht="14.65" customHeight="1"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P79" s="144">
        <v>76</v>
      </c>
      <c r="AQ79" s="145">
        <v>-3474024631</v>
      </c>
    </row>
    <row r="80" spans="1:43" ht="14.65" customHeight="1"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P80" s="132">
        <v>74</v>
      </c>
      <c r="AQ80" s="145">
        <v>13075138114</v>
      </c>
    </row>
    <row r="81" spans="1:43" ht="14.65" customHeight="1">
      <c r="AP81" s="132">
        <v>57</v>
      </c>
      <c r="AQ81" s="145">
        <v>16857781658</v>
      </c>
    </row>
    <row r="82" spans="1:43" ht="14.65" customHeight="1">
      <c r="AP82" s="161"/>
      <c r="AQ82" s="161"/>
    </row>
    <row r="83" spans="1:43" s="134" customFormat="1" ht="14.65" customHeigh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P83" s="162"/>
      <c r="AQ83" s="162"/>
    </row>
    <row r="84" spans="1:43" s="138" customFormat="1" ht="14.65" hidden="1" customHeigh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P84" s="132"/>
      <c r="AQ84" s="132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</row>
    <row r="106" spans="2:28" ht="14.65" hidden="1" customHeight="1"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AA106" s="134"/>
      <c r="AB106" s="134"/>
    </row>
    <row r="107" spans="2:28" ht="14.65" hidden="1" customHeight="1">
      <c r="AA107" s="138"/>
      <c r="AB107" s="138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34"/>
    </row>
    <row r="120" spans="1:43" ht="14.65" hidden="1" customHeight="1">
      <c r="A120" s="138"/>
    </row>
    <row r="121" spans="1:43" ht="14.65" hidden="1" customHeight="1"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43" ht="14.65" hidden="1" customHeight="1"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spans="1:43" ht="14.65" hidden="1" customHeight="1"/>
    <row r="124" spans="1:43" ht="14.65" hidden="1" customHeight="1">
      <c r="AP124" s="161"/>
      <c r="AQ124" s="161"/>
    </row>
    <row r="125" spans="1:43" s="134" customFormat="1" ht="14.65" hidden="1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P125" s="162"/>
      <c r="AQ125" s="162"/>
    </row>
    <row r="126" spans="1:43" s="138" customFormat="1" ht="14.65" hidden="1" customHeigh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P126" s="132"/>
      <c r="AQ126" s="132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</row>
    <row r="160" spans="2:28" ht="14.65" hidden="1" customHeight="1"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AA160" s="134"/>
      <c r="AB160" s="134"/>
    </row>
    <row r="161" spans="1:28" ht="14.65" hidden="1" customHeight="1">
      <c r="AA161" s="138"/>
      <c r="AB161" s="138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34"/>
    </row>
    <row r="174" spans="1:28" ht="14.65" hidden="1" customHeight="1">
      <c r="A174" s="138"/>
    </row>
    <row r="175" spans="1:28" ht="14.65" hidden="1" customHeight="1"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spans="1:28" ht="14.65" hidden="1" customHeight="1"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spans="1:43" ht="14.65" hidden="1" customHeight="1"/>
    <row r="178" spans="1:43" ht="14.65" hidden="1" customHeight="1">
      <c r="AP178" s="161"/>
      <c r="AQ178" s="161"/>
    </row>
    <row r="179" spans="1:43" s="134" customFormat="1" ht="14.65" hidden="1" customHeight="1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P179" s="162"/>
      <c r="AQ179" s="162"/>
    </row>
    <row r="180" spans="1:43" s="138" customFormat="1" ht="14.65" hidden="1" customHeight="1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P180" s="132"/>
      <c r="AQ180" s="132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</row>
    <row r="220" spans="2:28" ht="14.65" hidden="1" customHeight="1">
      <c r="AA220" s="158"/>
      <c r="AB220" s="158"/>
    </row>
    <row r="221" spans="2:28" ht="14.65" hidden="1" customHeight="1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</row>
    <row r="222" spans="2:28" ht="14.65" hidden="1" customHeight="1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AA222" s="134"/>
      <c r="AB222" s="134"/>
    </row>
    <row r="223" spans="2:28" ht="14.65" hidden="1" customHeight="1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AA223" s="134"/>
      <c r="AB223" s="134"/>
    </row>
    <row r="224" spans="2:28" ht="14.65" hidden="1" customHeight="1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AA224" s="134"/>
      <c r="AB224" s="134"/>
    </row>
    <row r="225" spans="1:43" ht="14.65" hidden="1" customHeight="1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AA225" s="134"/>
      <c r="AB225" s="134"/>
    </row>
    <row r="226" spans="1:43" ht="14.65" hidden="1" customHeight="1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AA226" s="134"/>
      <c r="AB226" s="134"/>
    </row>
    <row r="227" spans="1:43" ht="14.65" hidden="1" customHeight="1">
      <c r="AA227" s="134"/>
      <c r="AB227" s="134"/>
    </row>
    <row r="228" spans="1:43" ht="14.65" hidden="1" customHeight="1"/>
    <row r="229" spans="1:43" ht="14.65" hidden="1" customHeight="1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</row>
    <row r="230" spans="1:43" ht="14.65" hidden="1" customHeight="1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AA230" s="134"/>
      <c r="AB230" s="134"/>
    </row>
    <row r="231" spans="1:43" ht="14.65" hidden="1" customHeight="1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AA231" s="134"/>
      <c r="AB231" s="134"/>
    </row>
    <row r="232" spans="1:43" ht="14.65" hidden="1" customHeight="1">
      <c r="AA232" s="134"/>
      <c r="AB232" s="134"/>
    </row>
    <row r="233" spans="1:43" ht="14.65" hidden="1" customHeight="1">
      <c r="A233" s="158"/>
    </row>
    <row r="234" spans="1:43" ht="14.65" hidden="1" customHeight="1"/>
    <row r="235" spans="1:43" ht="14.65" hidden="1" customHeight="1">
      <c r="A235" s="134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43" ht="14.65" hidden="1" customHeight="1">
      <c r="A236" s="134"/>
    </row>
    <row r="237" spans="1:43" ht="14.65" hidden="1" customHeight="1">
      <c r="A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spans="1:43" ht="14.65" hidden="1" customHeight="1">
      <c r="A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P238" s="163"/>
      <c r="AQ238" s="163"/>
    </row>
    <row r="239" spans="1:43" s="158" customFormat="1" ht="14.65" hidden="1" customHeight="1">
      <c r="A239" s="134"/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1"/>
      <c r="AB239" s="131"/>
      <c r="AP239" s="132"/>
      <c r="AQ239" s="132"/>
    </row>
    <row r="240" spans="1:43" ht="14.65" hidden="1" customHeight="1">
      <c r="A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P240" s="161"/>
      <c r="AQ240" s="161"/>
    </row>
    <row r="241" spans="1:43" s="134" customFormat="1" ht="14.65" hidden="1" customHeight="1">
      <c r="A241" s="131"/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AA241" s="131"/>
      <c r="AB241" s="131"/>
      <c r="AP241" s="161"/>
      <c r="AQ241" s="161"/>
    </row>
    <row r="242" spans="1:43" s="134" customFormat="1" ht="14.65" hidden="1" customHeight="1">
      <c r="A242" s="131"/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AA242" s="131"/>
      <c r="AB242" s="131"/>
      <c r="AP242" s="161"/>
      <c r="AQ242" s="161"/>
    </row>
    <row r="243" spans="1:43" s="134" customFormat="1" ht="14.65" hidden="1" customHeight="1"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P243" s="161"/>
      <c r="AQ243" s="161"/>
    </row>
    <row r="244" spans="1:43" s="134" customFormat="1" ht="14.65" hidden="1" customHeight="1"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P244" s="161"/>
      <c r="AQ244" s="161"/>
    </row>
    <row r="245" spans="1:43" s="134" customFormat="1" ht="14.65" hidden="1" customHeight="1"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AA245" s="131"/>
      <c r="AB245" s="131"/>
      <c r="AP245" s="161"/>
      <c r="AQ245" s="161"/>
    </row>
    <row r="246" spans="1:43" s="134" customFormat="1" ht="14.65" hidden="1" customHeight="1">
      <c r="A246" s="131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AA246" s="131"/>
      <c r="AB246" s="131"/>
      <c r="AP246" s="132"/>
      <c r="AQ246" s="132"/>
    </row>
    <row r="247" spans="1:43" ht="14.65" hidden="1" customHeight="1"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spans="1:43" ht="14.65" hidden="1" customHeight="1">
      <c r="AP248" s="161"/>
      <c r="AQ248" s="161"/>
    </row>
    <row r="249" spans="1:43" s="134" customFormat="1" ht="14.65" hidden="1" customHeight="1">
      <c r="A249" s="131"/>
      <c r="B249" s="131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P249" s="161"/>
      <c r="AQ249" s="161"/>
    </row>
    <row r="250" spans="1:43" s="134" customFormat="1" ht="14.65" hidden="1" customHeight="1">
      <c r="A250" s="131"/>
      <c r="B250" s="131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P250" s="161"/>
      <c r="AQ250" s="161"/>
    </row>
    <row r="251" spans="1:43" s="134" customFormat="1" ht="14.65" hidden="1" customHeight="1">
      <c r="A251" s="131"/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P251" s="132"/>
      <c r="AQ251" s="132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B1:AB1"/>
    <mergeCell ref="B2:AB2"/>
    <mergeCell ref="B3:AB3"/>
    <mergeCell ref="B5:M5"/>
    <mergeCell ref="N5:O5"/>
    <mergeCell ref="P5:Z5"/>
    <mergeCell ref="AA5:AB5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1" orientation="portrait" cellComments="asDisplaye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6"/>
  <dimension ref="A1:M21"/>
  <sheetViews>
    <sheetView view="pageBreakPreview" topLeftCell="B2" zoomScale="115" zoomScaleNormal="100" zoomScaleSheetLayoutView="115" workbookViewId="0">
      <selection activeCell="G12" sqref="G12"/>
    </sheetView>
  </sheetViews>
  <sheetFormatPr defaultRowHeight="13.5"/>
  <cols>
    <col min="1" max="1" width="4.625" hidden="1" customWidth="1"/>
    <col min="2" max="2" width="26.625" customWidth="1"/>
    <col min="3" max="4" width="18.625" customWidth="1"/>
    <col min="5" max="5" width="3.5" customWidth="1"/>
    <col min="6" max="6" width="26.625" customWidth="1"/>
    <col min="7" max="8" width="18.625" customWidth="1"/>
    <col min="9" max="9" width="6.125" customWidth="1"/>
    <col min="10" max="10" width="18.125" bestFit="1" customWidth="1"/>
    <col min="11" max="13" width="10.625" customWidth="1"/>
  </cols>
  <sheetData>
    <row r="1" spans="2:13" ht="45" hidden="1" customHeight="1"/>
    <row r="2" spans="2:13" ht="19.5" customHeight="1">
      <c r="B2" t="s">
        <v>57</v>
      </c>
      <c r="C2" s="2"/>
      <c r="D2" s="6" t="s">
        <v>165</v>
      </c>
      <c r="E2" s="2"/>
      <c r="F2" s="25" t="s">
        <v>58</v>
      </c>
      <c r="G2" s="2"/>
      <c r="H2" s="6" t="s">
        <v>140</v>
      </c>
    </row>
    <row r="3" spans="2:13" s="1" customFormat="1" ht="24.95" customHeight="1">
      <c r="B3" s="21" t="s">
        <v>52</v>
      </c>
      <c r="C3" s="21" t="s">
        <v>59</v>
      </c>
      <c r="D3" s="47" t="s">
        <v>60</v>
      </c>
      <c r="F3" s="21" t="s">
        <v>52</v>
      </c>
      <c r="G3" s="21" t="s">
        <v>59</v>
      </c>
      <c r="H3" s="47" t="s">
        <v>60</v>
      </c>
      <c r="J3"/>
      <c r="K3"/>
      <c r="L3"/>
      <c r="M3"/>
    </row>
    <row r="4" spans="2:13" s="1" customFormat="1" ht="16.149999999999999" customHeight="1">
      <c r="B4" s="48" t="s">
        <v>61</v>
      </c>
      <c r="C4" s="86"/>
      <c r="D4" s="86"/>
      <c r="F4" s="48" t="s">
        <v>61</v>
      </c>
      <c r="G4" s="86"/>
      <c r="H4" s="86"/>
      <c r="J4"/>
      <c r="K4"/>
      <c r="L4"/>
      <c r="M4"/>
    </row>
    <row r="5" spans="2:13" s="1" customFormat="1" ht="16.149999999999999" customHeight="1">
      <c r="B5" s="346" t="s">
        <v>428</v>
      </c>
      <c r="C5" s="347"/>
      <c r="D5" s="347"/>
      <c r="F5" s="348" t="str">
        <f t="shared" ref="F5" si="0">B5</f>
        <v>　なし</v>
      </c>
      <c r="G5" s="347"/>
      <c r="H5" s="347"/>
      <c r="J5"/>
      <c r="K5"/>
      <c r="L5"/>
      <c r="M5"/>
    </row>
    <row r="6" spans="2:13" s="1" customFormat="1" ht="20.100000000000001" customHeight="1" thickBot="1">
      <c r="B6" s="323" t="s">
        <v>62</v>
      </c>
      <c r="C6" s="324">
        <f>SUM(C5:C5)</f>
        <v>0</v>
      </c>
      <c r="D6" s="324">
        <f>SUM(D5:D5)</f>
        <v>0</v>
      </c>
      <c r="F6" s="323" t="s">
        <v>62</v>
      </c>
      <c r="G6" s="324">
        <f>SUM(G5:G5)</f>
        <v>0</v>
      </c>
      <c r="H6" s="324">
        <f>SUM(H5:H5)</f>
        <v>0</v>
      </c>
      <c r="J6" s="69"/>
      <c r="K6" s="20" t="s">
        <v>386</v>
      </c>
      <c r="L6" s="20" t="s">
        <v>385</v>
      </c>
      <c r="M6" s="20" t="s">
        <v>387</v>
      </c>
    </row>
    <row r="7" spans="2:13" s="1" customFormat="1" ht="16.149999999999999" customHeight="1" thickTop="1">
      <c r="B7" s="50" t="s">
        <v>63</v>
      </c>
      <c r="C7" s="89"/>
      <c r="D7" s="89"/>
      <c r="F7" s="50" t="s">
        <v>63</v>
      </c>
      <c r="G7" s="89"/>
      <c r="H7" s="89"/>
      <c r="J7" s="69" t="s">
        <v>407</v>
      </c>
      <c r="K7" s="321">
        <f>C19</f>
        <v>24016860</v>
      </c>
      <c r="L7" s="321">
        <f>一般会計等貸借対照表!N45</f>
        <v>24016860</v>
      </c>
      <c r="M7" s="322" t="str">
        <f>IF(K7=L7,"OK",K7-L7)</f>
        <v>OK</v>
      </c>
    </row>
    <row r="8" spans="2:13" s="1" customFormat="1" ht="18" customHeight="1">
      <c r="B8" s="74" t="s">
        <v>166</v>
      </c>
      <c r="C8" s="90"/>
      <c r="D8" s="90"/>
      <c r="F8" s="74" t="str">
        <f t="shared" ref="F8" si="1">B8</f>
        <v>税等未収金</v>
      </c>
      <c r="G8" s="90"/>
      <c r="H8" s="90"/>
      <c r="J8" s="69" t="s">
        <v>390</v>
      </c>
      <c r="K8" s="321">
        <f>D19-貸付金!D17</f>
        <v>1080892</v>
      </c>
      <c r="L8" s="321">
        <f>一般会計等貸借対照表!N51</f>
        <v>-1080892</v>
      </c>
      <c r="M8" s="322" t="str">
        <f>IF(K8=-L8,"OK",K8+L8)</f>
        <v>OK</v>
      </c>
    </row>
    <row r="9" spans="2:13" s="1" customFormat="1" ht="18" customHeight="1">
      <c r="B9" s="75" t="s">
        <v>422</v>
      </c>
      <c r="C9" s="91">
        <v>6679079</v>
      </c>
      <c r="D9" s="91">
        <v>317131</v>
      </c>
      <c r="F9" s="75" t="str">
        <f>B9</f>
        <v>　村民税（個人）</v>
      </c>
      <c r="G9" s="91">
        <v>817531</v>
      </c>
      <c r="H9" s="91">
        <v>38817</v>
      </c>
      <c r="J9" s="69" t="s">
        <v>408</v>
      </c>
      <c r="K9" s="321">
        <f>G19</f>
        <v>3342342</v>
      </c>
      <c r="L9" s="321">
        <f>一般会計等貸借対照表!N54</f>
        <v>3342342</v>
      </c>
      <c r="M9" s="322" t="str">
        <f t="shared" ref="M9" si="2">IF(K9=L9,"OK",K9-L9)</f>
        <v>OK</v>
      </c>
    </row>
    <row r="10" spans="2:13" s="1" customFormat="1" ht="18" customHeight="1">
      <c r="B10" s="75" t="s">
        <v>423</v>
      </c>
      <c r="C10" s="91">
        <v>189900</v>
      </c>
      <c r="D10" s="91">
        <v>2973</v>
      </c>
      <c r="F10" s="75" t="str">
        <f>B10</f>
        <v>　村民税（法人）</v>
      </c>
      <c r="G10" s="91">
        <v>100000</v>
      </c>
      <c r="H10" s="91">
        <v>1566</v>
      </c>
      <c r="J10" s="69" t="s">
        <v>391</v>
      </c>
      <c r="K10" s="321">
        <f>H19-貸付金!F17</f>
        <v>159233</v>
      </c>
      <c r="L10" s="321">
        <f>一般会計等貸借対照表!N61</f>
        <v>-159233</v>
      </c>
      <c r="M10" s="322" t="str">
        <f>IF(K10=-L10,"OK",K10+L10)</f>
        <v>OK</v>
      </c>
    </row>
    <row r="11" spans="2:13" s="1" customFormat="1" ht="18" customHeight="1">
      <c r="B11" s="75" t="s">
        <v>424</v>
      </c>
      <c r="C11" s="91">
        <v>13387270</v>
      </c>
      <c r="D11" s="91">
        <v>721337</v>
      </c>
      <c r="F11" s="75" t="str">
        <f>B11</f>
        <v>　固定資産税</v>
      </c>
      <c r="G11" s="91">
        <v>2057074</v>
      </c>
      <c r="H11" s="91">
        <v>110840</v>
      </c>
    </row>
    <row r="12" spans="2:13" s="1" customFormat="1" ht="18" customHeight="1">
      <c r="B12" s="75" t="s">
        <v>425</v>
      </c>
      <c r="C12" s="91">
        <v>1412576</v>
      </c>
      <c r="D12" s="91">
        <v>39451</v>
      </c>
      <c r="F12" s="75" t="str">
        <f>B12</f>
        <v>　軽自動車税</v>
      </c>
      <c r="G12" s="91">
        <v>286800</v>
      </c>
      <c r="H12" s="91">
        <v>8010</v>
      </c>
    </row>
    <row r="13" spans="2:13" s="1" customFormat="1" ht="18" customHeight="1">
      <c r="B13" s="75" t="s">
        <v>167</v>
      </c>
      <c r="C13" s="91"/>
      <c r="D13" s="91"/>
      <c r="F13" s="75" t="s">
        <v>167</v>
      </c>
      <c r="G13" s="91"/>
      <c r="H13" s="91"/>
    </row>
    <row r="14" spans="2:13" s="1" customFormat="1" ht="18" customHeight="1">
      <c r="B14" s="75" t="s">
        <v>426</v>
      </c>
      <c r="C14" s="91">
        <v>40635</v>
      </c>
      <c r="D14" s="91">
        <v>0</v>
      </c>
      <c r="F14" s="75" t="str">
        <f t="shared" ref="F14:F17" si="3">B14</f>
        <v>　インターネット使用料</v>
      </c>
      <c r="G14" s="91">
        <v>0</v>
      </c>
      <c r="H14" s="91">
        <v>0</v>
      </c>
    </row>
    <row r="15" spans="2:13" s="1" customFormat="1" ht="18" customHeight="1">
      <c r="B15" s="75" t="s">
        <v>427</v>
      </c>
      <c r="C15" s="91">
        <v>2307400</v>
      </c>
      <c r="D15" s="91">
        <v>0</v>
      </c>
      <c r="F15" s="75" t="str">
        <f t="shared" si="3"/>
        <v>　公営住宅使用料</v>
      </c>
      <c r="G15" s="91">
        <v>0</v>
      </c>
      <c r="H15" s="91">
        <v>0</v>
      </c>
    </row>
    <row r="16" spans="2:13" s="1" customFormat="1" ht="18" customHeight="1">
      <c r="B16" s="75" t="s">
        <v>472</v>
      </c>
      <c r="C16" s="91">
        <v>0</v>
      </c>
      <c r="D16" s="91">
        <v>0</v>
      </c>
      <c r="F16" s="75" t="str">
        <f t="shared" si="3"/>
        <v>　延滞金</v>
      </c>
      <c r="G16" s="91">
        <v>58913</v>
      </c>
      <c r="H16" s="91">
        <v>0</v>
      </c>
    </row>
    <row r="17" spans="2:8" s="1" customFormat="1" ht="18" customHeight="1">
      <c r="B17" s="75" t="s">
        <v>473</v>
      </c>
      <c r="C17" s="91">
        <v>0</v>
      </c>
      <c r="D17" s="91">
        <v>0</v>
      </c>
      <c r="F17" s="75" t="str">
        <f t="shared" si="3"/>
        <v>　雑入</v>
      </c>
      <c r="G17" s="91">
        <v>22024</v>
      </c>
      <c r="H17" s="91">
        <v>0</v>
      </c>
    </row>
    <row r="18" spans="2:8" s="1" customFormat="1" ht="20.100000000000001" customHeight="1" thickBot="1">
      <c r="B18" s="49" t="s">
        <v>62</v>
      </c>
      <c r="C18" s="88">
        <f>SUM(C8:C17)</f>
        <v>24016860</v>
      </c>
      <c r="D18" s="88">
        <f>SUM(D8:D17)</f>
        <v>1080892</v>
      </c>
      <c r="F18" s="49" t="s">
        <v>62</v>
      </c>
      <c r="G18" s="88">
        <f>SUM(G8:G17)</f>
        <v>3342342</v>
      </c>
      <c r="H18" s="88">
        <f>SUM(H8:H17)</f>
        <v>159233</v>
      </c>
    </row>
    <row r="19" spans="2:8" s="1" customFormat="1" ht="20.100000000000001" customHeight="1" thickTop="1">
      <c r="B19" s="70" t="s">
        <v>7</v>
      </c>
      <c r="C19" s="92">
        <f>C6+C18</f>
        <v>24016860</v>
      </c>
      <c r="D19" s="92">
        <f>D6+D18</f>
        <v>1080892</v>
      </c>
      <c r="F19" s="70" t="s">
        <v>7</v>
      </c>
      <c r="G19" s="92">
        <f>G6+G18</f>
        <v>3342342</v>
      </c>
      <c r="H19" s="92">
        <f>H6+H18</f>
        <v>159233</v>
      </c>
    </row>
    <row r="20" spans="2:8" ht="18.75" customHeight="1">
      <c r="C20" s="25"/>
      <c r="D20" s="25"/>
      <c r="E20" s="25"/>
      <c r="F20" s="25"/>
      <c r="G20" s="25"/>
      <c r="H20" s="5"/>
    </row>
    <row r="21" spans="2:8">
      <c r="C21" s="13"/>
      <c r="D21" s="13"/>
      <c r="E21" s="13"/>
      <c r="F21" s="13"/>
    </row>
  </sheetData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Q27"/>
  <sheetViews>
    <sheetView view="pageBreakPreview" topLeftCell="B2" zoomScale="115" zoomScaleNormal="115" zoomScaleSheetLayoutView="115" workbookViewId="0">
      <selection activeCell="K16" sqref="K16"/>
    </sheetView>
  </sheetViews>
  <sheetFormatPr defaultRowHeight="13.5"/>
  <cols>
    <col min="1" max="1" width="4.625" hidden="1" customWidth="1"/>
    <col min="2" max="2" width="27.625" customWidth="1"/>
    <col min="3" max="3" width="11.5" bestFit="1" customWidth="1"/>
    <col min="4" max="4" width="13" customWidth="1"/>
    <col min="5" max="5" width="11.5" bestFit="1" customWidth="1"/>
    <col min="6" max="6" width="10.5" bestFit="1" customWidth="1"/>
    <col min="7" max="8" width="10.125" bestFit="1" customWidth="1"/>
    <col min="9" max="9" width="9" bestFit="1" customWidth="1"/>
    <col min="10" max="11" width="11.375" bestFit="1" customWidth="1"/>
    <col min="12" max="12" width="9" bestFit="1" customWidth="1"/>
    <col min="13" max="13" width="6.625" customWidth="1"/>
    <col min="14" max="14" width="18.125" bestFit="1" customWidth="1"/>
    <col min="15" max="16" width="11.625" customWidth="1"/>
    <col min="17" max="17" width="14.375" bestFit="1" customWidth="1"/>
  </cols>
  <sheetData>
    <row r="1" spans="2:17" ht="24" hidden="1" customHeight="1"/>
    <row r="2" spans="2:17" ht="21" customHeight="1">
      <c r="B2" s="17" t="s">
        <v>64</v>
      </c>
    </row>
    <row r="3" spans="2:17" ht="19.5" customHeight="1">
      <c r="B3" s="40" t="s">
        <v>65</v>
      </c>
      <c r="C3" s="26"/>
      <c r="D3" s="27"/>
      <c r="E3" s="27"/>
      <c r="F3" s="27"/>
      <c r="G3" s="27"/>
      <c r="H3" s="27"/>
      <c r="I3" s="27"/>
      <c r="J3" s="27"/>
      <c r="K3" s="27"/>
      <c r="L3" s="16" t="s">
        <v>165</v>
      </c>
    </row>
    <row r="4" spans="2:17" ht="15.95" customHeight="1">
      <c r="B4" s="518" t="s">
        <v>50</v>
      </c>
      <c r="C4" s="516" t="s">
        <v>66</v>
      </c>
      <c r="D4" s="41"/>
      <c r="E4" s="521" t="s">
        <v>67</v>
      </c>
      <c r="F4" s="518" t="s">
        <v>68</v>
      </c>
      <c r="G4" s="518" t="s">
        <v>69</v>
      </c>
      <c r="H4" s="518" t="s">
        <v>70</v>
      </c>
      <c r="I4" s="516" t="s">
        <v>71</v>
      </c>
      <c r="J4" s="42"/>
      <c r="K4" s="43"/>
      <c r="L4" s="518" t="s">
        <v>72</v>
      </c>
    </row>
    <row r="5" spans="2:17" ht="24.75" customHeight="1">
      <c r="B5" s="520"/>
      <c r="C5" s="519"/>
      <c r="D5" s="44" t="s">
        <v>73</v>
      </c>
      <c r="E5" s="522"/>
      <c r="F5" s="519"/>
      <c r="G5" s="519"/>
      <c r="H5" s="519"/>
      <c r="I5" s="517"/>
      <c r="J5" s="45" t="s">
        <v>74</v>
      </c>
      <c r="K5" s="45" t="s">
        <v>75</v>
      </c>
      <c r="L5" s="519"/>
      <c r="N5" s="69"/>
      <c r="O5" s="20" t="s">
        <v>386</v>
      </c>
      <c r="P5" s="20" t="s">
        <v>385</v>
      </c>
      <c r="Q5" s="20" t="s">
        <v>387</v>
      </c>
    </row>
    <row r="6" spans="2:17" ht="24" customHeight="1">
      <c r="B6" s="76" t="s">
        <v>440</v>
      </c>
      <c r="C6" s="96">
        <f t="shared" ref="C6:C17" si="0">E6+F6+G6+H6+I6+L6</f>
        <v>78540449</v>
      </c>
      <c r="D6" s="93">
        <v>2992494</v>
      </c>
      <c r="E6" s="94">
        <v>59640449</v>
      </c>
      <c r="F6" s="95">
        <v>0</v>
      </c>
      <c r="G6" s="95">
        <v>0</v>
      </c>
      <c r="H6" s="95">
        <v>18900000</v>
      </c>
      <c r="I6" s="95">
        <f t="shared" ref="I6:I17" si="1">SUM(J6:K6)</f>
        <v>0</v>
      </c>
      <c r="J6" s="95">
        <v>0</v>
      </c>
      <c r="K6" s="95">
        <v>0</v>
      </c>
      <c r="L6" s="95">
        <v>0</v>
      </c>
      <c r="N6" s="69" t="s">
        <v>411</v>
      </c>
      <c r="O6" s="321">
        <f>C18</f>
        <v>3398584490</v>
      </c>
      <c r="P6" s="321">
        <f>一般会計等貸借対照表!AA8+一般会計等貸借対照表!AA14</f>
        <v>3398584490</v>
      </c>
      <c r="Q6" s="322" t="str">
        <f>IF(O6=P6,"OK",O6-P6)</f>
        <v>OK</v>
      </c>
    </row>
    <row r="7" spans="2:17" ht="24" customHeight="1">
      <c r="B7" s="76" t="s">
        <v>441</v>
      </c>
      <c r="C7" s="96">
        <f t="shared" si="0"/>
        <v>132867813</v>
      </c>
      <c r="D7" s="93">
        <v>24095298</v>
      </c>
      <c r="E7" s="94">
        <v>132867813</v>
      </c>
      <c r="F7" s="95">
        <v>0</v>
      </c>
      <c r="G7" s="95">
        <v>0</v>
      </c>
      <c r="H7" s="95">
        <v>0</v>
      </c>
      <c r="I7" s="95">
        <f t="shared" si="1"/>
        <v>0</v>
      </c>
      <c r="J7" s="95">
        <v>0</v>
      </c>
      <c r="K7" s="95">
        <v>0</v>
      </c>
      <c r="L7" s="95">
        <v>0</v>
      </c>
      <c r="N7" s="69" t="s">
        <v>392</v>
      </c>
      <c r="O7" s="321">
        <f>D18</f>
        <v>338823181</v>
      </c>
      <c r="P7" s="321">
        <f>一般会計等貸借対照表!AA14</f>
        <v>338823181</v>
      </c>
      <c r="Q7" s="322" t="str">
        <f t="shared" ref="Q7" si="2">IF(O7=P7,"OK",O7-P7)</f>
        <v>OK</v>
      </c>
    </row>
    <row r="8" spans="2:17" ht="24" customHeight="1">
      <c r="B8" s="76" t="s">
        <v>442</v>
      </c>
      <c r="C8" s="96">
        <f t="shared" si="0"/>
        <v>397676053</v>
      </c>
      <c r="D8" s="93">
        <v>1125960</v>
      </c>
      <c r="E8" s="94">
        <v>397676053</v>
      </c>
      <c r="F8" s="95">
        <v>0</v>
      </c>
      <c r="G8" s="95">
        <v>0</v>
      </c>
      <c r="H8" s="95">
        <v>0</v>
      </c>
      <c r="I8" s="95">
        <f t="shared" si="1"/>
        <v>0</v>
      </c>
      <c r="J8" s="95">
        <v>0</v>
      </c>
      <c r="K8" s="95">
        <v>0</v>
      </c>
      <c r="L8" s="95">
        <v>0</v>
      </c>
    </row>
    <row r="9" spans="2:17" ht="24" customHeight="1">
      <c r="B9" s="76" t="s">
        <v>443</v>
      </c>
      <c r="C9" s="96">
        <f t="shared" si="0"/>
        <v>2842507</v>
      </c>
      <c r="D9" s="93">
        <v>469031</v>
      </c>
      <c r="E9" s="94">
        <v>0</v>
      </c>
      <c r="F9" s="95">
        <v>2842507</v>
      </c>
      <c r="G9" s="95">
        <v>0</v>
      </c>
      <c r="H9" s="95">
        <v>0</v>
      </c>
      <c r="I9" s="95">
        <f t="shared" si="1"/>
        <v>0</v>
      </c>
      <c r="J9" s="95">
        <v>0</v>
      </c>
      <c r="K9" s="95">
        <v>0</v>
      </c>
      <c r="L9" s="95">
        <v>0</v>
      </c>
    </row>
    <row r="10" spans="2:17" ht="24" customHeight="1">
      <c r="B10" s="76" t="s">
        <v>444</v>
      </c>
      <c r="C10" s="96">
        <f t="shared" si="0"/>
        <v>95562696</v>
      </c>
      <c r="D10" s="93">
        <v>27980433</v>
      </c>
      <c r="E10" s="94">
        <v>84593417</v>
      </c>
      <c r="F10" s="95">
        <v>0</v>
      </c>
      <c r="G10" s="95">
        <v>10969279</v>
      </c>
      <c r="H10" s="95">
        <v>0</v>
      </c>
      <c r="I10" s="95">
        <f t="shared" si="1"/>
        <v>0</v>
      </c>
      <c r="J10" s="95">
        <v>0</v>
      </c>
      <c r="K10" s="95">
        <v>0</v>
      </c>
      <c r="L10" s="95">
        <v>0</v>
      </c>
    </row>
    <row r="11" spans="2:17" ht="24" customHeight="1">
      <c r="B11" s="76" t="s">
        <v>445</v>
      </c>
      <c r="C11" s="96">
        <f t="shared" si="0"/>
        <v>89733473</v>
      </c>
      <c r="D11" s="93">
        <v>7743281</v>
      </c>
      <c r="E11" s="94">
        <v>0</v>
      </c>
      <c r="F11" s="95">
        <v>34627690</v>
      </c>
      <c r="G11" s="95">
        <v>49080882</v>
      </c>
      <c r="H11" s="95">
        <v>6024901</v>
      </c>
      <c r="I11" s="95">
        <f t="shared" si="1"/>
        <v>0</v>
      </c>
      <c r="J11" s="95">
        <v>0</v>
      </c>
      <c r="K11" s="95">
        <v>0</v>
      </c>
      <c r="L11" s="95">
        <v>0</v>
      </c>
    </row>
    <row r="12" spans="2:17" ht="24" customHeight="1">
      <c r="B12" s="76" t="s">
        <v>446</v>
      </c>
      <c r="C12" s="96">
        <f t="shared" si="0"/>
        <v>1293110856</v>
      </c>
      <c r="D12" s="93">
        <v>127569677</v>
      </c>
      <c r="E12" s="94">
        <v>1293110856</v>
      </c>
      <c r="F12" s="95">
        <v>0</v>
      </c>
      <c r="G12" s="95">
        <v>0</v>
      </c>
      <c r="H12" s="95">
        <v>0</v>
      </c>
      <c r="I12" s="95">
        <f t="shared" si="1"/>
        <v>0</v>
      </c>
      <c r="J12" s="95">
        <v>0</v>
      </c>
      <c r="K12" s="95">
        <v>0</v>
      </c>
      <c r="L12" s="95">
        <v>0</v>
      </c>
    </row>
    <row r="13" spans="2:17" ht="24" customHeight="1">
      <c r="B13" s="76" t="s">
        <v>447</v>
      </c>
      <c r="C13" s="96">
        <f t="shared" si="0"/>
        <v>43687401</v>
      </c>
      <c r="D13" s="93">
        <v>4681814</v>
      </c>
      <c r="E13" s="94">
        <v>43687401</v>
      </c>
      <c r="F13" s="95">
        <v>0</v>
      </c>
      <c r="G13" s="95">
        <v>0</v>
      </c>
      <c r="H13" s="95">
        <v>0</v>
      </c>
      <c r="I13" s="95">
        <f t="shared" si="1"/>
        <v>0</v>
      </c>
      <c r="J13" s="95">
        <v>0</v>
      </c>
      <c r="K13" s="95">
        <v>0</v>
      </c>
      <c r="L13" s="95">
        <v>0</v>
      </c>
    </row>
    <row r="14" spans="2:17" ht="24" customHeight="1">
      <c r="B14" s="76" t="s">
        <v>453</v>
      </c>
      <c r="C14" s="96">
        <f t="shared" si="0"/>
        <v>4200000</v>
      </c>
      <c r="D14" s="93">
        <v>0</v>
      </c>
      <c r="E14" s="94">
        <v>4200000</v>
      </c>
      <c r="F14" s="95">
        <v>0</v>
      </c>
      <c r="G14" s="95">
        <v>0</v>
      </c>
      <c r="H14" s="95">
        <v>0</v>
      </c>
      <c r="I14" s="95">
        <f t="shared" si="1"/>
        <v>0</v>
      </c>
      <c r="J14" s="95">
        <v>0</v>
      </c>
      <c r="K14" s="95">
        <v>0</v>
      </c>
      <c r="L14" s="95">
        <v>0</v>
      </c>
    </row>
    <row r="15" spans="2:17" ht="24" customHeight="1">
      <c r="B15" s="76" t="s">
        <v>448</v>
      </c>
      <c r="C15" s="96">
        <f t="shared" si="0"/>
        <v>2764882</v>
      </c>
      <c r="D15" s="93">
        <v>972646</v>
      </c>
      <c r="E15" s="94">
        <v>2764882</v>
      </c>
      <c r="F15" s="95">
        <v>0</v>
      </c>
      <c r="G15" s="95">
        <v>0</v>
      </c>
      <c r="H15" s="95">
        <v>0</v>
      </c>
      <c r="I15" s="95">
        <f t="shared" si="1"/>
        <v>0</v>
      </c>
      <c r="J15" s="95">
        <v>0</v>
      </c>
      <c r="K15" s="95">
        <v>0</v>
      </c>
      <c r="L15" s="95">
        <v>0</v>
      </c>
    </row>
    <row r="16" spans="2:17" ht="24" customHeight="1">
      <c r="B16" s="76" t="s">
        <v>449</v>
      </c>
      <c r="C16" s="96">
        <f t="shared" ref="C16" si="3">E16+F16+G16+H16+I16+L16</f>
        <v>1245898360</v>
      </c>
      <c r="D16" s="93">
        <v>141192547</v>
      </c>
      <c r="E16" s="94">
        <v>791670200</v>
      </c>
      <c r="F16" s="95">
        <v>0</v>
      </c>
      <c r="G16" s="95">
        <v>272124082</v>
      </c>
      <c r="H16" s="95">
        <v>182104078</v>
      </c>
      <c r="I16" s="95">
        <f t="shared" ref="I16" si="4">SUM(J16:K16)</f>
        <v>0</v>
      </c>
      <c r="J16" s="95">
        <v>0</v>
      </c>
      <c r="K16" s="95">
        <v>0</v>
      </c>
      <c r="L16" s="95">
        <v>0</v>
      </c>
    </row>
    <row r="17" spans="2:12" ht="24" customHeight="1">
      <c r="B17" s="76" t="s">
        <v>466</v>
      </c>
      <c r="C17" s="96">
        <f t="shared" si="0"/>
        <v>11700000</v>
      </c>
      <c r="D17" s="93">
        <v>0</v>
      </c>
      <c r="E17" s="94">
        <v>0</v>
      </c>
      <c r="F17" s="95">
        <v>0</v>
      </c>
      <c r="G17" s="95">
        <v>0</v>
      </c>
      <c r="H17" s="95">
        <v>11700000</v>
      </c>
      <c r="I17" s="95">
        <f t="shared" si="1"/>
        <v>0</v>
      </c>
      <c r="J17" s="95">
        <v>0</v>
      </c>
      <c r="K17" s="95">
        <v>0</v>
      </c>
      <c r="L17" s="95">
        <v>0</v>
      </c>
    </row>
    <row r="18" spans="2:12" ht="24" customHeight="1">
      <c r="B18" s="33" t="s">
        <v>29</v>
      </c>
      <c r="C18" s="97">
        <f t="shared" ref="C18:L18" si="5">SUM(C6:C17)</f>
        <v>3398584490</v>
      </c>
      <c r="D18" s="98">
        <f t="shared" si="5"/>
        <v>338823181</v>
      </c>
      <c r="E18" s="99">
        <f t="shared" si="5"/>
        <v>2810211071</v>
      </c>
      <c r="F18" s="100">
        <f t="shared" si="5"/>
        <v>37470197</v>
      </c>
      <c r="G18" s="100">
        <f t="shared" si="5"/>
        <v>332174243</v>
      </c>
      <c r="H18" s="100">
        <f t="shared" si="5"/>
        <v>218728979</v>
      </c>
      <c r="I18" s="100">
        <f t="shared" si="5"/>
        <v>0</v>
      </c>
      <c r="J18" s="100">
        <f t="shared" si="5"/>
        <v>0</v>
      </c>
      <c r="K18" s="100">
        <f t="shared" si="5"/>
        <v>0</v>
      </c>
      <c r="L18" s="100">
        <f t="shared" si="5"/>
        <v>0</v>
      </c>
    </row>
    <row r="19" spans="2:12" ht="12" customHeight="1">
      <c r="E19" s="129"/>
    </row>
    <row r="20" spans="2:12">
      <c r="C20" s="117"/>
      <c r="D20" s="116"/>
      <c r="E20" s="116"/>
    </row>
    <row r="22" spans="2:12">
      <c r="D22" s="117"/>
      <c r="E22" s="117"/>
    </row>
    <row r="23" spans="2:12">
      <c r="E23" s="117"/>
    </row>
    <row r="24" spans="2:12">
      <c r="E24" s="117"/>
    </row>
    <row r="25" spans="2:12">
      <c r="E25" s="117"/>
    </row>
    <row r="26" spans="2:12">
      <c r="D26" s="116"/>
      <c r="E26" s="118"/>
    </row>
    <row r="27" spans="2:12">
      <c r="E27" s="116"/>
    </row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P24"/>
  <sheetViews>
    <sheetView view="pageBreakPreview" topLeftCell="B2" zoomScaleNormal="100" zoomScaleSheetLayoutView="100" workbookViewId="0">
      <selection activeCell="F13" sqref="F13"/>
    </sheetView>
  </sheetViews>
  <sheetFormatPr defaultRowHeight="13.5"/>
  <cols>
    <col min="1" max="1" width="4.625" style="28" hidden="1" customWidth="1"/>
    <col min="2" max="2" width="20.625" style="28" customWidth="1"/>
    <col min="3" max="11" width="12.625" style="28" customWidth="1"/>
    <col min="13" max="13" width="18.5" bestFit="1" customWidth="1"/>
    <col min="14" max="16" width="13.625" customWidth="1"/>
  </cols>
  <sheetData>
    <row r="1" spans="2:16" s="28" customFormat="1" ht="45" hidden="1" customHeight="1"/>
    <row r="2" spans="2:16" s="28" customFormat="1" ht="19.5" customHeight="1">
      <c r="B2" t="s">
        <v>76</v>
      </c>
      <c r="C2" s="29"/>
      <c r="D2" s="29"/>
      <c r="E2" s="29"/>
      <c r="F2" s="29"/>
      <c r="G2" s="29"/>
      <c r="H2" s="29"/>
      <c r="I2" s="29"/>
      <c r="J2" s="46" t="s">
        <v>168</v>
      </c>
      <c r="K2" s="29"/>
    </row>
    <row r="3" spans="2:16" s="28" customFormat="1" ht="24" customHeight="1">
      <c r="B3" s="523" t="s">
        <v>66</v>
      </c>
      <c r="C3" s="533" t="s">
        <v>77</v>
      </c>
      <c r="D3" s="531" t="s">
        <v>78</v>
      </c>
      <c r="E3" s="531" t="s">
        <v>79</v>
      </c>
      <c r="F3" s="531" t="s">
        <v>80</v>
      </c>
      <c r="G3" s="531" t="s">
        <v>81</v>
      </c>
      <c r="H3" s="531" t="s">
        <v>82</v>
      </c>
      <c r="I3" s="531" t="s">
        <v>83</v>
      </c>
      <c r="J3" s="531" t="s">
        <v>84</v>
      </c>
      <c r="M3" s="69"/>
      <c r="N3" s="20" t="s">
        <v>386</v>
      </c>
      <c r="O3" s="20" t="s">
        <v>385</v>
      </c>
      <c r="P3" s="20" t="s">
        <v>387</v>
      </c>
    </row>
    <row r="4" spans="2:16" s="28" customFormat="1" ht="24.75" customHeight="1">
      <c r="B4" s="524"/>
      <c r="C4" s="534"/>
      <c r="D4" s="532"/>
      <c r="E4" s="532"/>
      <c r="F4" s="532"/>
      <c r="G4" s="532"/>
      <c r="H4" s="532"/>
      <c r="I4" s="532"/>
      <c r="J4" s="532"/>
      <c r="M4" s="69" t="s">
        <v>411</v>
      </c>
      <c r="N4" s="321">
        <f>B12</f>
        <v>3398584490</v>
      </c>
      <c r="O4" s="321">
        <f>一般会計等貸借対照表!AA8+一般会計等貸借対照表!AA14</f>
        <v>3398584490</v>
      </c>
      <c r="P4" s="322" t="str">
        <f>IF(N4=O4,"OK",N4-O4)</f>
        <v>OK</v>
      </c>
    </row>
    <row r="5" spans="2:16" s="28" customFormat="1" ht="30" customHeight="1">
      <c r="B5" s="102">
        <f>SUM(C5:I5)</f>
        <v>3398584490</v>
      </c>
      <c r="C5" s="126">
        <v>3229509364</v>
      </c>
      <c r="D5" s="127">
        <v>166654717</v>
      </c>
      <c r="E5" s="127">
        <v>1517915</v>
      </c>
      <c r="F5" s="127">
        <v>0</v>
      </c>
      <c r="G5" s="127">
        <v>738358</v>
      </c>
      <c r="H5" s="127">
        <v>0</v>
      </c>
      <c r="I5" s="127">
        <v>164136</v>
      </c>
      <c r="J5" s="128" t="s">
        <v>467</v>
      </c>
      <c r="M5" s="69" t="s">
        <v>392</v>
      </c>
      <c r="N5" s="321">
        <f>C12</f>
        <v>338823181</v>
      </c>
      <c r="O5" s="321">
        <f>一般会計等貸借対照表!AA14</f>
        <v>338823181</v>
      </c>
      <c r="P5" s="322" t="str">
        <f t="shared" ref="P5" si="0">IF(N5=O5,"OK",N5-O5)</f>
        <v>OK</v>
      </c>
    </row>
    <row r="6" spans="2:16" s="28" customFormat="1"/>
    <row r="7" spans="2:16" s="28" customFormat="1"/>
    <row r="8" spans="2:16" s="28" customFormat="1"/>
    <row r="9" spans="2:16" s="28" customFormat="1" ht="19.5" customHeight="1">
      <c r="B9" t="s">
        <v>85</v>
      </c>
      <c r="C9" s="29"/>
      <c r="D9" s="29"/>
      <c r="E9" s="29"/>
      <c r="F9" s="29"/>
      <c r="G9" s="29"/>
      <c r="H9" s="29"/>
      <c r="I9" s="29"/>
      <c r="J9" s="29"/>
      <c r="K9" s="46" t="s">
        <v>169</v>
      </c>
    </row>
    <row r="10" spans="2:16" s="28" customFormat="1">
      <c r="B10" s="523" t="s">
        <v>66</v>
      </c>
      <c r="C10" s="533" t="s">
        <v>86</v>
      </c>
      <c r="D10" s="531" t="s">
        <v>87</v>
      </c>
      <c r="E10" s="531" t="s">
        <v>88</v>
      </c>
      <c r="F10" s="531" t="s">
        <v>89</v>
      </c>
      <c r="G10" s="531" t="s">
        <v>90</v>
      </c>
      <c r="H10" s="531" t="s">
        <v>91</v>
      </c>
      <c r="I10" s="531" t="s">
        <v>92</v>
      </c>
      <c r="J10" s="531" t="s">
        <v>93</v>
      </c>
      <c r="K10" s="531" t="s">
        <v>94</v>
      </c>
    </row>
    <row r="11" spans="2:16" s="28" customFormat="1">
      <c r="B11" s="524"/>
      <c r="C11" s="534"/>
      <c r="D11" s="532"/>
      <c r="E11" s="532"/>
      <c r="F11" s="532"/>
      <c r="G11" s="532"/>
      <c r="H11" s="532"/>
      <c r="I11" s="532"/>
      <c r="J11" s="532"/>
      <c r="K11" s="532"/>
    </row>
    <row r="12" spans="2:16" s="28" customFormat="1" ht="34.15" customHeight="1">
      <c r="B12" s="102">
        <f>SUM(C12:K12)</f>
        <v>3398584490</v>
      </c>
      <c r="C12" s="126">
        <v>338823181</v>
      </c>
      <c r="D12" s="127">
        <v>354104241</v>
      </c>
      <c r="E12" s="127">
        <v>331245229</v>
      </c>
      <c r="F12" s="127">
        <v>353032551</v>
      </c>
      <c r="G12" s="127">
        <v>333849074</v>
      </c>
      <c r="H12" s="127">
        <v>1214334550</v>
      </c>
      <c r="I12" s="127">
        <v>405019797</v>
      </c>
      <c r="J12" s="127">
        <v>68175867</v>
      </c>
      <c r="K12" s="127">
        <v>0</v>
      </c>
    </row>
    <row r="13" spans="2:16" s="28" customFormat="1">
      <c r="C13" s="120"/>
      <c r="D13" s="121"/>
    </row>
    <row r="14" spans="2:16" s="28" customFormat="1">
      <c r="C14" s="119"/>
    </row>
    <row r="15" spans="2:16" s="28" customFormat="1">
      <c r="C15" s="120"/>
    </row>
    <row r="16" spans="2:16" s="28" customFormat="1" ht="19.5" customHeight="1">
      <c r="B16" t="s">
        <v>95</v>
      </c>
      <c r="E16" s="29"/>
      <c r="F16" s="29"/>
      <c r="G16" s="29"/>
      <c r="H16" s="46" t="s">
        <v>173</v>
      </c>
    </row>
    <row r="17" spans="2:8" s="28" customFormat="1" ht="13.15" customHeight="1">
      <c r="B17" s="523" t="s">
        <v>96</v>
      </c>
      <c r="C17" s="525" t="s">
        <v>97</v>
      </c>
      <c r="D17" s="526"/>
      <c r="E17" s="526"/>
      <c r="F17" s="526"/>
      <c r="G17" s="526"/>
      <c r="H17" s="527"/>
    </row>
    <row r="18" spans="2:8" s="28" customFormat="1" ht="20.25" customHeight="1">
      <c r="B18" s="524"/>
      <c r="C18" s="528"/>
      <c r="D18" s="529"/>
      <c r="E18" s="529"/>
      <c r="F18" s="529"/>
      <c r="G18" s="529"/>
      <c r="H18" s="530"/>
    </row>
    <row r="19" spans="2:8" s="28" customFormat="1" ht="32.450000000000003" customHeight="1">
      <c r="B19" s="123" t="s">
        <v>176</v>
      </c>
      <c r="C19" s="535" t="s">
        <v>176</v>
      </c>
      <c r="D19" s="536"/>
      <c r="E19" s="536"/>
      <c r="F19" s="536"/>
      <c r="G19" s="536"/>
      <c r="H19" s="537"/>
    </row>
    <row r="20" spans="2:8" s="28" customFormat="1">
      <c r="B20" s="122" t="s">
        <v>177</v>
      </c>
    </row>
    <row r="22" spans="2:8">
      <c r="B22" s="119"/>
    </row>
    <row r="23" spans="2:8">
      <c r="B23" s="119"/>
    </row>
    <row r="24" spans="2:8">
      <c r="B24" s="119"/>
    </row>
  </sheetData>
  <mergeCells count="22">
    <mergeCell ref="C19:H19"/>
    <mergeCell ref="H10:H11"/>
    <mergeCell ref="I10:I11"/>
    <mergeCell ref="J10:J11"/>
    <mergeCell ref="K10:K11"/>
    <mergeCell ref="F10:F11"/>
    <mergeCell ref="B17:B18"/>
    <mergeCell ref="C17:H18"/>
    <mergeCell ref="H3:H4"/>
    <mergeCell ref="I3:I4"/>
    <mergeCell ref="J3:J4"/>
    <mergeCell ref="G10:G11"/>
    <mergeCell ref="B3:B4"/>
    <mergeCell ref="C3:C4"/>
    <mergeCell ref="D3:D4"/>
    <mergeCell ref="E3:E4"/>
    <mergeCell ref="F3:F4"/>
    <mergeCell ref="G3:G4"/>
    <mergeCell ref="B10:B11"/>
    <mergeCell ref="C10:C11"/>
    <mergeCell ref="D10:D11"/>
    <mergeCell ref="E10:E1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9"/>
  <dimension ref="A1:O33"/>
  <sheetViews>
    <sheetView view="pageBreakPreview" topLeftCell="B2" zoomScale="110" zoomScaleNormal="100" zoomScaleSheetLayoutView="110" workbookViewId="0">
      <selection activeCell="F8" sqref="F8"/>
    </sheetView>
  </sheetViews>
  <sheetFormatPr defaultRowHeight="13.5"/>
  <cols>
    <col min="1" max="1" width="4.625" hidden="1" customWidth="1"/>
    <col min="2" max="2" width="30.625" customWidth="1"/>
    <col min="3" max="7" width="20.625" customWidth="1"/>
    <col min="8" max="8" width="6.75" customWidth="1"/>
    <col min="9" max="9" width="23.25" bestFit="1" customWidth="1"/>
    <col min="10" max="15" width="10.875" customWidth="1"/>
  </cols>
  <sheetData>
    <row r="1" spans="2:15" ht="45" hidden="1" customHeight="1"/>
    <row r="2" spans="2:15" ht="19.5" customHeight="1">
      <c r="B2" s="40" t="s">
        <v>98</v>
      </c>
      <c r="G2" s="16" t="s">
        <v>165</v>
      </c>
    </row>
    <row r="3" spans="2:15" s="1" customFormat="1" ht="23.1" customHeight="1">
      <c r="B3" s="512" t="s">
        <v>99</v>
      </c>
      <c r="C3" s="512" t="s">
        <v>100</v>
      </c>
      <c r="D3" s="512" t="s">
        <v>101</v>
      </c>
      <c r="E3" s="514" t="s">
        <v>102</v>
      </c>
      <c r="F3" s="515"/>
      <c r="G3" s="512" t="s">
        <v>103</v>
      </c>
      <c r="J3" s="507" t="s">
        <v>394</v>
      </c>
      <c r="K3" s="507"/>
      <c r="M3" s="507" t="s">
        <v>395</v>
      </c>
      <c r="N3" s="507"/>
    </row>
    <row r="4" spans="2:15" s="1" customFormat="1" ht="23.1" customHeight="1">
      <c r="B4" s="513"/>
      <c r="C4" s="513"/>
      <c r="D4" s="513"/>
      <c r="E4" s="21" t="s">
        <v>104</v>
      </c>
      <c r="F4" s="21" t="s">
        <v>105</v>
      </c>
      <c r="G4" s="513"/>
      <c r="I4" s="69"/>
      <c r="J4" s="20" t="s">
        <v>386</v>
      </c>
      <c r="K4" s="20" t="s">
        <v>385</v>
      </c>
      <c r="L4" s="20" t="s">
        <v>387</v>
      </c>
      <c r="M4" s="20" t="s">
        <v>386</v>
      </c>
      <c r="N4" s="20" t="s">
        <v>385</v>
      </c>
      <c r="O4" s="20" t="s">
        <v>387</v>
      </c>
    </row>
    <row r="5" spans="2:15" s="1" customFormat="1" ht="27" customHeight="1">
      <c r="B5" s="73" t="s">
        <v>178</v>
      </c>
      <c r="C5" s="101">
        <v>1572726</v>
      </c>
      <c r="D5" s="101">
        <v>1576487</v>
      </c>
      <c r="E5" s="101">
        <v>2068321</v>
      </c>
      <c r="F5" s="101">
        <v>0</v>
      </c>
      <c r="G5" s="103">
        <f t="shared" ref="G5:G10" si="0">C5+D5-E5-F5</f>
        <v>1080892</v>
      </c>
      <c r="I5" s="69" t="str">
        <f>B5</f>
        <v>徴収不能引当金（固定資産）</v>
      </c>
      <c r="J5" s="321">
        <f>C5</f>
        <v>1572726</v>
      </c>
      <c r="K5" s="321">
        <f>前年度一般会計等貸借対照表!N51</f>
        <v>-1572726</v>
      </c>
      <c r="L5" s="322" t="str">
        <f>IF(J5=-K5,"OK",J5+K5)</f>
        <v>OK</v>
      </c>
      <c r="M5" s="321">
        <f>G5</f>
        <v>1080892</v>
      </c>
      <c r="N5" s="321">
        <f>一般会計等貸借対照表!N51</f>
        <v>-1080892</v>
      </c>
      <c r="O5" s="322" t="str">
        <f>IF(M5=-N5,"OK",M5+N5)</f>
        <v>OK</v>
      </c>
    </row>
    <row r="6" spans="2:15" s="1" customFormat="1" ht="27" customHeight="1">
      <c r="B6" s="73" t="s">
        <v>179</v>
      </c>
      <c r="C6" s="101">
        <v>227737</v>
      </c>
      <c r="D6" s="101">
        <v>0</v>
      </c>
      <c r="E6" s="101">
        <v>68504</v>
      </c>
      <c r="F6" s="101">
        <v>0</v>
      </c>
      <c r="G6" s="103">
        <f t="shared" si="0"/>
        <v>159233</v>
      </c>
      <c r="I6" s="69" t="str">
        <f t="shared" ref="I6:I10" si="1">B6</f>
        <v>徴収不能引当金（流動資産）</v>
      </c>
      <c r="J6" s="321">
        <f>C6</f>
        <v>227737</v>
      </c>
      <c r="K6" s="321">
        <f>前年度一般会計等貸借対照表!N61</f>
        <v>-227737</v>
      </c>
      <c r="L6" s="322" t="str">
        <f t="shared" ref="L6:L7" si="2">IF(J6=-K6,"OK",J6+K6)</f>
        <v>OK</v>
      </c>
      <c r="M6" s="321">
        <f t="shared" ref="M6:M10" si="3">G6</f>
        <v>159233</v>
      </c>
      <c r="N6" s="321">
        <f>一般会計等貸借対照表!N61</f>
        <v>-159233</v>
      </c>
      <c r="O6" s="322" t="str">
        <f t="shared" ref="O6:O7" si="4">IF(M6=-N6,"OK",M6+N6)</f>
        <v>OK</v>
      </c>
    </row>
    <row r="7" spans="2:15" s="1" customFormat="1" ht="27" customHeight="1">
      <c r="B7" s="73" t="s">
        <v>180</v>
      </c>
      <c r="C7" s="101">
        <v>23367460</v>
      </c>
      <c r="D7" s="101">
        <v>7567886</v>
      </c>
      <c r="E7" s="101">
        <v>0</v>
      </c>
      <c r="F7" s="101">
        <v>0</v>
      </c>
      <c r="G7" s="103">
        <f t="shared" si="0"/>
        <v>30935346</v>
      </c>
      <c r="I7" s="69" t="str">
        <f t="shared" si="1"/>
        <v>投資損失引当金</v>
      </c>
      <c r="J7" s="321">
        <f>C7</f>
        <v>23367460</v>
      </c>
      <c r="K7" s="321">
        <f>前年度一般会計等貸借対照表!N44</f>
        <v>-23367460</v>
      </c>
      <c r="L7" s="322" t="str">
        <f t="shared" si="2"/>
        <v>OK</v>
      </c>
      <c r="M7" s="321">
        <f t="shared" si="3"/>
        <v>30935346</v>
      </c>
      <c r="N7" s="321">
        <f>一般会計等貸借対照表!N44</f>
        <v>-30935346</v>
      </c>
      <c r="O7" s="322" t="str">
        <f t="shared" si="4"/>
        <v>OK</v>
      </c>
    </row>
    <row r="8" spans="2:15" s="1" customFormat="1" ht="27" customHeight="1">
      <c r="B8" s="73" t="s">
        <v>181</v>
      </c>
      <c r="C8" s="101">
        <v>507431000</v>
      </c>
      <c r="D8" s="101">
        <v>0</v>
      </c>
      <c r="E8" s="101">
        <v>37259000</v>
      </c>
      <c r="F8" s="101">
        <v>0</v>
      </c>
      <c r="G8" s="103">
        <f t="shared" si="0"/>
        <v>470172000</v>
      </c>
      <c r="I8" s="69" t="str">
        <f t="shared" si="1"/>
        <v>退職手当引当金</v>
      </c>
      <c r="J8" s="321">
        <f>C8</f>
        <v>507431000</v>
      </c>
      <c r="K8" s="321">
        <f>前年度一般会計等貸借対照表!AA10</f>
        <v>507431000</v>
      </c>
      <c r="L8" s="322" t="str">
        <f>IF(J8=K8,"OK",J8-K8)</f>
        <v>OK</v>
      </c>
      <c r="M8" s="321">
        <f t="shared" si="3"/>
        <v>470172000</v>
      </c>
      <c r="N8" s="321">
        <f>一般会計等貸借対照表!AA10</f>
        <v>470172000</v>
      </c>
      <c r="O8" s="322" t="str">
        <f>IF(M8=N8,"OK",M8-N8)</f>
        <v>OK</v>
      </c>
    </row>
    <row r="9" spans="2:15" s="1" customFormat="1" ht="27" customHeight="1">
      <c r="B9" s="73" t="s">
        <v>182</v>
      </c>
      <c r="C9" s="101">
        <v>0</v>
      </c>
      <c r="D9" s="101">
        <v>0</v>
      </c>
      <c r="E9" s="101">
        <v>0</v>
      </c>
      <c r="F9" s="101">
        <v>0</v>
      </c>
      <c r="G9" s="103">
        <f t="shared" si="0"/>
        <v>0</v>
      </c>
      <c r="I9" s="69" t="str">
        <f t="shared" si="1"/>
        <v>損失補償等引当金</v>
      </c>
      <c r="J9" s="321">
        <f>C9</f>
        <v>0</v>
      </c>
      <c r="K9" s="321" t="str">
        <f>前年度一般会計等貸借対照表!AA11</f>
        <v>-</v>
      </c>
      <c r="L9" s="322" t="str">
        <f t="shared" ref="L9:L10" si="5">IF(J9=K9,"OK",J9-K9)</f>
        <v>OK</v>
      </c>
      <c r="M9" s="321">
        <f t="shared" si="3"/>
        <v>0</v>
      </c>
      <c r="N9" s="321" t="str">
        <f>一般会計等貸借対照表!AA11</f>
        <v>-</v>
      </c>
      <c r="O9" s="322" t="str">
        <f t="shared" ref="O9:O10" si="6">IF(M9=N9,"OK",M9-N9)</f>
        <v>OK</v>
      </c>
    </row>
    <row r="10" spans="2:15" s="1" customFormat="1" ht="27" customHeight="1">
      <c r="B10" s="73" t="s">
        <v>183</v>
      </c>
      <c r="C10" s="101">
        <v>34952319</v>
      </c>
      <c r="D10" s="101">
        <v>32641918</v>
      </c>
      <c r="E10" s="101">
        <v>34952319</v>
      </c>
      <c r="F10" s="101">
        <v>0</v>
      </c>
      <c r="G10" s="103">
        <f t="shared" si="0"/>
        <v>32641918</v>
      </c>
      <c r="I10" s="69" t="str">
        <f t="shared" si="1"/>
        <v>賞与等引当金</v>
      </c>
      <c r="J10" s="321">
        <f>C10</f>
        <v>34952319</v>
      </c>
      <c r="K10" s="321">
        <f>前年度一般会計等貸借対照表!AA19</f>
        <v>34952319</v>
      </c>
      <c r="L10" s="322" t="str">
        <f t="shared" si="5"/>
        <v>OK</v>
      </c>
      <c r="M10" s="321">
        <f t="shared" si="3"/>
        <v>32641918</v>
      </c>
      <c r="N10" s="321">
        <f>一般会計等貸借対照表!AA19</f>
        <v>32641918</v>
      </c>
      <c r="O10" s="322" t="str">
        <f t="shared" si="6"/>
        <v>OK</v>
      </c>
    </row>
    <row r="11" spans="2:15" s="1" customFormat="1" ht="29.1" customHeight="1">
      <c r="B11" s="20" t="s">
        <v>7</v>
      </c>
      <c r="C11" s="103">
        <f>SUM(C5:C10)</f>
        <v>567551242</v>
      </c>
      <c r="D11" s="103">
        <f>SUM(D5:D10)</f>
        <v>41786291</v>
      </c>
      <c r="E11" s="103">
        <f>SUM(E5:E10)</f>
        <v>74348144</v>
      </c>
      <c r="F11" s="103">
        <f>SUM(F5:F10)</f>
        <v>0</v>
      </c>
      <c r="G11" s="103">
        <f>SUM(G5:G10)</f>
        <v>534989389</v>
      </c>
    </row>
    <row r="13" spans="2:15" hidden="1">
      <c r="B13" s="130" t="s">
        <v>209</v>
      </c>
    </row>
    <row r="14" spans="2:15" s="1" customFormat="1" ht="23.1" hidden="1" customHeight="1">
      <c r="B14" s="512" t="s">
        <v>99</v>
      </c>
      <c r="C14" s="512" t="s">
        <v>100</v>
      </c>
      <c r="D14" s="512" t="s">
        <v>101</v>
      </c>
      <c r="E14" s="514" t="s">
        <v>102</v>
      </c>
      <c r="F14" s="515"/>
      <c r="G14" s="512" t="s">
        <v>103</v>
      </c>
    </row>
    <row r="15" spans="2:15" s="1" customFormat="1" ht="23.1" hidden="1" customHeight="1">
      <c r="B15" s="513"/>
      <c r="C15" s="513"/>
      <c r="D15" s="513"/>
      <c r="E15" s="21" t="s">
        <v>104</v>
      </c>
      <c r="F15" s="21" t="s">
        <v>105</v>
      </c>
      <c r="G15" s="513"/>
    </row>
    <row r="16" spans="2:15" s="1" customFormat="1" ht="27" hidden="1" customHeight="1">
      <c r="B16" s="73" t="s">
        <v>178</v>
      </c>
      <c r="C16" s="101">
        <v>377225</v>
      </c>
      <c r="D16" s="101">
        <v>1276856</v>
      </c>
      <c r="E16" s="101">
        <v>956300</v>
      </c>
      <c r="F16" s="101">
        <v>0</v>
      </c>
      <c r="G16" s="103">
        <f t="shared" ref="G16:G21" si="7">C16+D16-E16-F16</f>
        <v>697781</v>
      </c>
    </row>
    <row r="17" spans="2:7" s="1" customFormat="1" ht="27" hidden="1" customHeight="1">
      <c r="B17" s="73" t="s">
        <v>179</v>
      </c>
      <c r="C17" s="101">
        <v>73160</v>
      </c>
      <c r="D17" s="101">
        <v>74909</v>
      </c>
      <c r="E17" s="101">
        <v>0</v>
      </c>
      <c r="F17" s="101">
        <v>0</v>
      </c>
      <c r="G17" s="103">
        <f t="shared" si="7"/>
        <v>148069</v>
      </c>
    </row>
    <row r="18" spans="2:7" s="1" customFormat="1" ht="27" hidden="1" customHeight="1">
      <c r="B18" s="73" t="s">
        <v>180</v>
      </c>
      <c r="C18" s="101">
        <v>0</v>
      </c>
      <c r="D18" s="101">
        <v>0</v>
      </c>
      <c r="E18" s="101">
        <v>0</v>
      </c>
      <c r="F18" s="101">
        <v>0</v>
      </c>
      <c r="G18" s="103">
        <f t="shared" si="7"/>
        <v>0</v>
      </c>
    </row>
    <row r="19" spans="2:7" s="1" customFormat="1" ht="27" hidden="1" customHeight="1">
      <c r="B19" s="73" t="s">
        <v>181</v>
      </c>
      <c r="C19" s="101">
        <v>498228000</v>
      </c>
      <c r="D19" s="101">
        <v>0</v>
      </c>
      <c r="E19" s="101">
        <v>0</v>
      </c>
      <c r="F19" s="101">
        <v>39013000</v>
      </c>
      <c r="G19" s="103">
        <f t="shared" si="7"/>
        <v>459215000</v>
      </c>
    </row>
    <row r="20" spans="2:7" s="1" customFormat="1" ht="27" hidden="1" customHeight="1">
      <c r="B20" s="73" t="s">
        <v>182</v>
      </c>
      <c r="C20" s="101">
        <v>0</v>
      </c>
      <c r="D20" s="101">
        <v>0</v>
      </c>
      <c r="E20" s="101">
        <v>0</v>
      </c>
      <c r="F20" s="101">
        <v>0</v>
      </c>
      <c r="G20" s="103">
        <f t="shared" si="7"/>
        <v>0</v>
      </c>
    </row>
    <row r="21" spans="2:7" s="1" customFormat="1" ht="27" hidden="1" customHeight="1">
      <c r="B21" s="73" t="s">
        <v>183</v>
      </c>
      <c r="C21" s="101">
        <v>35173191</v>
      </c>
      <c r="D21" s="101">
        <v>38107709</v>
      </c>
      <c r="E21" s="101">
        <v>35173191</v>
      </c>
      <c r="F21" s="101">
        <v>0</v>
      </c>
      <c r="G21" s="103">
        <f t="shared" si="7"/>
        <v>38107709</v>
      </c>
    </row>
    <row r="22" spans="2:7" s="1" customFormat="1" ht="29.1" hidden="1" customHeight="1">
      <c r="B22" s="20" t="s">
        <v>7</v>
      </c>
      <c r="C22" s="103">
        <f>SUM(C16:C21)</f>
        <v>533851576</v>
      </c>
      <c r="D22" s="103">
        <f>SUM(D16:D21)</f>
        <v>39459474</v>
      </c>
      <c r="E22" s="103">
        <f>SUM(E16:E21)</f>
        <v>36129491</v>
      </c>
      <c r="F22" s="103">
        <f>SUM(F16:F21)</f>
        <v>39013000</v>
      </c>
      <c r="G22" s="103">
        <f>SUM(G16:G21)</f>
        <v>498168559</v>
      </c>
    </row>
    <row r="23" spans="2:7" hidden="1"/>
    <row r="24" spans="2:7" hidden="1">
      <c r="B24" s="130" t="s">
        <v>210</v>
      </c>
    </row>
    <row r="25" spans="2:7" s="1" customFormat="1" ht="23.1" hidden="1" customHeight="1">
      <c r="B25" s="512" t="s">
        <v>99</v>
      </c>
      <c r="C25" s="512" t="s">
        <v>100</v>
      </c>
      <c r="D25" s="512" t="s">
        <v>101</v>
      </c>
      <c r="E25" s="514" t="s">
        <v>102</v>
      </c>
      <c r="F25" s="515"/>
      <c r="G25" s="512" t="s">
        <v>103</v>
      </c>
    </row>
    <row r="26" spans="2:7" s="1" customFormat="1" ht="23.1" hidden="1" customHeight="1">
      <c r="B26" s="513"/>
      <c r="C26" s="513"/>
      <c r="D26" s="513"/>
      <c r="E26" s="21" t="s">
        <v>104</v>
      </c>
      <c r="F26" s="21" t="s">
        <v>105</v>
      </c>
      <c r="G26" s="513"/>
    </row>
    <row r="27" spans="2:7" s="1" customFormat="1" ht="27" hidden="1" customHeight="1">
      <c r="B27" s="73" t="s">
        <v>178</v>
      </c>
      <c r="C27" s="101">
        <v>0</v>
      </c>
      <c r="D27" s="101">
        <v>0</v>
      </c>
      <c r="E27" s="101">
        <v>0</v>
      </c>
      <c r="F27" s="101">
        <v>0</v>
      </c>
      <c r="G27" s="103">
        <f t="shared" ref="G27:G32" si="8">C27+D27-E27-F27</f>
        <v>0</v>
      </c>
    </row>
    <row r="28" spans="2:7" s="1" customFormat="1" ht="27" hidden="1" customHeight="1">
      <c r="B28" s="73" t="s">
        <v>179</v>
      </c>
      <c r="C28" s="101">
        <v>0</v>
      </c>
      <c r="D28" s="101">
        <v>0</v>
      </c>
      <c r="E28" s="101">
        <v>0</v>
      </c>
      <c r="F28" s="101">
        <v>0</v>
      </c>
      <c r="G28" s="103">
        <f t="shared" si="8"/>
        <v>0</v>
      </c>
    </row>
    <row r="29" spans="2:7" s="1" customFormat="1" ht="27" hidden="1" customHeight="1">
      <c r="B29" s="73" t="s">
        <v>180</v>
      </c>
      <c r="C29" s="101">
        <v>0</v>
      </c>
      <c r="D29" s="101">
        <v>0</v>
      </c>
      <c r="E29" s="101">
        <v>0</v>
      </c>
      <c r="F29" s="101">
        <v>0</v>
      </c>
      <c r="G29" s="103">
        <f t="shared" si="8"/>
        <v>0</v>
      </c>
    </row>
    <row r="30" spans="2:7" s="1" customFormat="1" ht="27" hidden="1" customHeight="1">
      <c r="B30" s="73" t="s">
        <v>181</v>
      </c>
      <c r="C30" s="101">
        <v>469000</v>
      </c>
      <c r="D30" s="101">
        <v>100000</v>
      </c>
      <c r="E30" s="101">
        <v>0</v>
      </c>
      <c r="F30" s="101">
        <v>0</v>
      </c>
      <c r="G30" s="103">
        <f t="shared" si="8"/>
        <v>569000</v>
      </c>
    </row>
    <row r="31" spans="2:7" s="1" customFormat="1" ht="27" hidden="1" customHeight="1">
      <c r="B31" s="73" t="s">
        <v>182</v>
      </c>
      <c r="C31" s="101">
        <v>0</v>
      </c>
      <c r="D31" s="101">
        <v>0</v>
      </c>
      <c r="E31" s="101">
        <v>0</v>
      </c>
      <c r="F31" s="101">
        <v>0</v>
      </c>
      <c r="G31" s="103">
        <f t="shared" si="8"/>
        <v>0</v>
      </c>
    </row>
    <row r="32" spans="2:7" s="1" customFormat="1" ht="27" hidden="1" customHeight="1">
      <c r="B32" s="73" t="s">
        <v>183</v>
      </c>
      <c r="C32" s="101">
        <v>0</v>
      </c>
      <c r="D32" s="101">
        <v>0</v>
      </c>
      <c r="E32" s="101">
        <v>0</v>
      </c>
      <c r="F32" s="101">
        <v>0</v>
      </c>
      <c r="G32" s="103">
        <f t="shared" si="8"/>
        <v>0</v>
      </c>
    </row>
    <row r="33" spans="2:7" s="1" customFormat="1" ht="29.1" hidden="1" customHeight="1">
      <c r="B33" s="20" t="s">
        <v>7</v>
      </c>
      <c r="C33" s="103">
        <f>SUM(C27:C32)</f>
        <v>469000</v>
      </c>
      <c r="D33" s="103">
        <f>SUM(D27:D32)</f>
        <v>100000</v>
      </c>
      <c r="E33" s="103">
        <f>SUM(E27:E32)</f>
        <v>0</v>
      </c>
      <c r="F33" s="103">
        <f>SUM(F27:F32)</f>
        <v>0</v>
      </c>
      <c r="G33" s="103">
        <f>SUM(G27:G32)</f>
        <v>569000</v>
      </c>
    </row>
  </sheetData>
  <mergeCells count="17">
    <mergeCell ref="E3:F3"/>
    <mergeCell ref="G3:G4"/>
    <mergeCell ref="J3:K3"/>
    <mergeCell ref="M3:N3"/>
    <mergeCell ref="E14:F14"/>
    <mergeCell ref="G14:G15"/>
    <mergeCell ref="B25:B26"/>
    <mergeCell ref="C25:C26"/>
    <mergeCell ref="D25:D26"/>
    <mergeCell ref="E25:F25"/>
    <mergeCell ref="G25:G26"/>
    <mergeCell ref="B3:B4"/>
    <mergeCell ref="C3:C4"/>
    <mergeCell ref="B14:B15"/>
    <mergeCell ref="C14:C15"/>
    <mergeCell ref="D14:D15"/>
    <mergeCell ref="D3:D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R15"/>
  <sheetViews>
    <sheetView view="pageBreakPreview" topLeftCell="B2" zoomScale="130" zoomScaleNormal="100" zoomScaleSheetLayoutView="130" workbookViewId="0">
      <selection activeCell="H21" sqref="H21"/>
    </sheetView>
  </sheetViews>
  <sheetFormatPr defaultRowHeight="13.5"/>
  <cols>
    <col min="1" max="1" width="4.625" hidden="1" customWidth="1"/>
    <col min="2" max="2" width="14.625" customWidth="1"/>
    <col min="3" max="3" width="10" customWidth="1"/>
    <col min="4" max="4" width="32.625" customWidth="1"/>
    <col min="5" max="6" width="12.625" customWidth="1"/>
    <col min="7" max="8" width="7.625" customWidth="1"/>
    <col min="9" max="10" width="8.125" customWidth="1"/>
    <col min="15" max="15" width="9.375" customWidth="1"/>
    <col min="16" max="17" width="12.125" customWidth="1"/>
    <col min="18" max="18" width="14.375" bestFit="1" customWidth="1"/>
  </cols>
  <sheetData>
    <row r="1" spans="2:18" ht="24" hidden="1" customHeight="1"/>
    <row r="2" spans="2:18" ht="21" customHeight="1">
      <c r="B2" s="52" t="s">
        <v>106</v>
      </c>
      <c r="J2" s="30"/>
    </row>
    <row r="3" spans="2:18" ht="19.5" customHeight="1">
      <c r="B3" s="51" t="s">
        <v>107</v>
      </c>
      <c r="C3" s="31"/>
      <c r="D3" s="31"/>
      <c r="I3" s="55"/>
      <c r="J3" s="56"/>
      <c r="L3" s="539" t="s">
        <v>170</v>
      </c>
      <c r="M3" s="540"/>
    </row>
    <row r="4" spans="2:18" ht="23.1" customHeight="1">
      <c r="B4" s="541" t="s">
        <v>13</v>
      </c>
      <c r="C4" s="541"/>
      <c r="D4" s="32" t="s">
        <v>108</v>
      </c>
      <c r="E4" s="541" t="s">
        <v>109</v>
      </c>
      <c r="F4" s="541"/>
      <c r="G4" s="542" t="s">
        <v>110</v>
      </c>
      <c r="H4" s="541"/>
      <c r="I4" s="541" t="s">
        <v>111</v>
      </c>
      <c r="J4" s="541"/>
      <c r="K4" s="541"/>
      <c r="L4" s="541"/>
      <c r="M4" s="541"/>
    </row>
    <row r="5" spans="2:18" ht="31.5" customHeight="1">
      <c r="B5" s="563" t="s">
        <v>137</v>
      </c>
      <c r="C5" s="564"/>
      <c r="D5" s="76" t="s">
        <v>455</v>
      </c>
      <c r="E5" s="543" t="s">
        <v>456</v>
      </c>
      <c r="F5" s="544"/>
      <c r="G5" s="545">
        <v>82566</v>
      </c>
      <c r="H5" s="546"/>
      <c r="I5" s="554" t="s">
        <v>457</v>
      </c>
      <c r="J5" s="554"/>
      <c r="K5" s="554"/>
      <c r="L5" s="554"/>
      <c r="M5" s="554"/>
    </row>
    <row r="6" spans="2:18" ht="21" customHeight="1">
      <c r="B6" s="565"/>
      <c r="C6" s="566"/>
      <c r="D6" s="57" t="s">
        <v>112</v>
      </c>
      <c r="E6" s="561"/>
      <c r="F6" s="562"/>
      <c r="G6" s="567">
        <f>SUM(G5:H5)</f>
        <v>82566</v>
      </c>
      <c r="H6" s="568"/>
      <c r="I6" s="569"/>
      <c r="J6" s="569"/>
      <c r="K6" s="569"/>
      <c r="L6" s="569"/>
      <c r="M6" s="569"/>
    </row>
    <row r="7" spans="2:18" ht="23.25" customHeight="1">
      <c r="B7" s="555" t="s">
        <v>113</v>
      </c>
      <c r="C7" s="556"/>
      <c r="D7" s="77" t="s">
        <v>450</v>
      </c>
      <c r="E7" s="547" t="s">
        <v>462</v>
      </c>
      <c r="F7" s="548"/>
      <c r="G7" s="545">
        <v>212011668</v>
      </c>
      <c r="H7" s="546"/>
      <c r="I7" s="550" t="s">
        <v>451</v>
      </c>
      <c r="J7" s="550"/>
      <c r="K7" s="550"/>
      <c r="L7" s="550"/>
      <c r="M7" s="550"/>
      <c r="O7" s="317"/>
      <c r="P7" s="319" t="s">
        <v>386</v>
      </c>
      <c r="Q7" s="319" t="s">
        <v>385</v>
      </c>
      <c r="R7" s="319" t="s">
        <v>387</v>
      </c>
    </row>
    <row r="8" spans="2:18" ht="23.25" customHeight="1">
      <c r="B8" s="557"/>
      <c r="C8" s="558"/>
      <c r="D8" s="77" t="s">
        <v>459</v>
      </c>
      <c r="E8" s="547" t="s">
        <v>461</v>
      </c>
      <c r="F8" s="548"/>
      <c r="G8" s="545">
        <v>111939000</v>
      </c>
      <c r="H8" s="546"/>
      <c r="I8" s="550" t="s">
        <v>460</v>
      </c>
      <c r="J8" s="550"/>
      <c r="K8" s="550"/>
      <c r="L8" s="550"/>
      <c r="M8" s="550"/>
      <c r="O8" s="317" t="s">
        <v>406</v>
      </c>
      <c r="P8" s="318">
        <f>G14</f>
        <v>1236100876</v>
      </c>
      <c r="Q8" s="318">
        <f>一般会計等行政コスト計算書!L24</f>
        <v>1236100876</v>
      </c>
      <c r="R8" s="322" t="str">
        <f>IF(P8=Q8,"OK",P8-Q8)</f>
        <v>OK</v>
      </c>
    </row>
    <row r="9" spans="2:18" ht="23.25" customHeight="1">
      <c r="B9" s="557"/>
      <c r="C9" s="558"/>
      <c r="D9" s="77" t="s">
        <v>474</v>
      </c>
      <c r="E9" s="547" t="s">
        <v>475</v>
      </c>
      <c r="F9" s="548"/>
      <c r="G9" s="545">
        <v>86717000</v>
      </c>
      <c r="H9" s="546"/>
      <c r="I9" s="550" t="s">
        <v>476</v>
      </c>
      <c r="J9" s="550"/>
      <c r="K9" s="550"/>
      <c r="L9" s="550"/>
      <c r="M9" s="550"/>
    </row>
    <row r="10" spans="2:18" ht="30" customHeight="1">
      <c r="B10" s="557"/>
      <c r="C10" s="558"/>
      <c r="D10" s="76" t="s">
        <v>458</v>
      </c>
      <c r="E10" s="547" t="s">
        <v>463</v>
      </c>
      <c r="F10" s="548"/>
      <c r="G10" s="545">
        <v>88333000</v>
      </c>
      <c r="H10" s="546"/>
      <c r="I10" s="549" t="s">
        <v>464</v>
      </c>
      <c r="J10" s="549"/>
      <c r="K10" s="549"/>
      <c r="L10" s="549"/>
      <c r="M10" s="549"/>
    </row>
    <row r="11" spans="2:18" ht="23.25" customHeight="1">
      <c r="B11" s="557"/>
      <c r="C11" s="558"/>
      <c r="D11" s="76" t="s">
        <v>477</v>
      </c>
      <c r="E11" s="547" t="s">
        <v>478</v>
      </c>
      <c r="F11" s="548"/>
      <c r="G11" s="545">
        <v>68367604</v>
      </c>
      <c r="H11" s="546"/>
      <c r="I11" s="550" t="s">
        <v>479</v>
      </c>
      <c r="J11" s="550"/>
      <c r="K11" s="550"/>
      <c r="L11" s="550"/>
      <c r="M11" s="550"/>
    </row>
    <row r="12" spans="2:18" ht="23.25" customHeight="1">
      <c r="B12" s="557"/>
      <c r="C12" s="558"/>
      <c r="D12" s="77" t="s">
        <v>203</v>
      </c>
      <c r="E12" s="547"/>
      <c r="F12" s="548"/>
      <c r="G12" s="545">
        <v>668650038</v>
      </c>
      <c r="H12" s="546"/>
      <c r="I12" s="550"/>
      <c r="J12" s="550"/>
      <c r="K12" s="550"/>
      <c r="L12" s="550"/>
      <c r="M12" s="550"/>
    </row>
    <row r="13" spans="2:18" ht="21" customHeight="1">
      <c r="B13" s="559"/>
      <c r="C13" s="560"/>
      <c r="D13" s="58" t="s">
        <v>112</v>
      </c>
      <c r="E13" s="561"/>
      <c r="F13" s="562"/>
      <c r="G13" s="567">
        <f>SUM(G7:G12)</f>
        <v>1236018310</v>
      </c>
      <c r="H13" s="570"/>
      <c r="I13" s="571"/>
      <c r="J13" s="571"/>
      <c r="K13" s="571"/>
      <c r="L13" s="571"/>
      <c r="M13" s="571"/>
    </row>
    <row r="14" spans="2:18" ht="21" customHeight="1">
      <c r="B14" s="551" t="s">
        <v>29</v>
      </c>
      <c r="C14" s="552"/>
      <c r="D14" s="552"/>
      <c r="E14" s="552"/>
      <c r="F14" s="553"/>
      <c r="G14" s="567">
        <f>G6+G13</f>
        <v>1236100876</v>
      </c>
      <c r="H14" s="570"/>
      <c r="I14" s="569"/>
      <c r="J14" s="569"/>
      <c r="K14" s="569"/>
      <c r="L14" s="569"/>
      <c r="M14" s="569"/>
    </row>
    <row r="15" spans="2:18">
      <c r="G15" s="538"/>
      <c r="H15" s="538"/>
    </row>
  </sheetData>
  <mergeCells count="38">
    <mergeCell ref="B4:C4"/>
    <mergeCell ref="B14:F14"/>
    <mergeCell ref="I4:M4"/>
    <mergeCell ref="I5:M5"/>
    <mergeCell ref="B7:C13"/>
    <mergeCell ref="E13:F13"/>
    <mergeCell ref="B5:C6"/>
    <mergeCell ref="E6:F6"/>
    <mergeCell ref="G6:H6"/>
    <mergeCell ref="I6:M6"/>
    <mergeCell ref="I7:M7"/>
    <mergeCell ref="I8:M8"/>
    <mergeCell ref="I14:M14"/>
    <mergeCell ref="G14:H14"/>
    <mergeCell ref="I13:M13"/>
    <mergeCell ref="G13:H13"/>
    <mergeCell ref="E11:F11"/>
    <mergeCell ref="G11:H11"/>
    <mergeCell ref="I11:M11"/>
    <mergeCell ref="E12:F12"/>
    <mergeCell ref="G12:H12"/>
    <mergeCell ref="I12:M12"/>
    <mergeCell ref="G15:H15"/>
    <mergeCell ref="L3:M3"/>
    <mergeCell ref="E4:F4"/>
    <mergeCell ref="G4:H4"/>
    <mergeCell ref="E5:F5"/>
    <mergeCell ref="G5:H5"/>
    <mergeCell ref="E7:F7"/>
    <mergeCell ref="E8:F8"/>
    <mergeCell ref="G7:H7"/>
    <mergeCell ref="G8:H8"/>
    <mergeCell ref="I10:M10"/>
    <mergeCell ref="E10:F10"/>
    <mergeCell ref="G10:H10"/>
    <mergeCell ref="E9:F9"/>
    <mergeCell ref="G9:H9"/>
    <mergeCell ref="I9:M9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55"/>
  <sheetViews>
    <sheetView view="pageBreakPreview" topLeftCell="B2" zoomScale="110" zoomScaleNormal="100" zoomScaleSheetLayoutView="110" workbookViewId="0">
      <selection activeCell="I19" sqref="I19"/>
    </sheetView>
  </sheetViews>
  <sheetFormatPr defaultRowHeight="13.5"/>
  <cols>
    <col min="1" max="1" width="4.625" hidden="1" customWidth="1"/>
    <col min="2" max="3" width="15.625" customWidth="1"/>
    <col min="4" max="4" width="8.375" customWidth="1"/>
    <col min="5" max="5" width="25.625" customWidth="1"/>
    <col min="6" max="6" width="19.625" customWidth="1"/>
    <col min="8" max="8" width="11.875" bestFit="1" customWidth="1"/>
    <col min="9" max="11" width="14.5" customWidth="1"/>
  </cols>
  <sheetData>
    <row r="1" spans="2:11" ht="24" hidden="1" customHeight="1"/>
    <row r="2" spans="2:11" ht="21" customHeight="1">
      <c r="B2" s="586" t="s">
        <v>114</v>
      </c>
      <c r="C2" s="587"/>
      <c r="D2" s="587"/>
      <c r="E2" s="587"/>
      <c r="F2" s="587"/>
    </row>
    <row r="3" spans="2:11" ht="19.5" customHeight="1">
      <c r="B3" s="59" t="s">
        <v>115</v>
      </c>
      <c r="F3" s="16" t="s">
        <v>165</v>
      </c>
    </row>
    <row r="4" spans="2:11">
      <c r="B4" s="60" t="s">
        <v>116</v>
      </c>
      <c r="C4" s="60" t="s">
        <v>99</v>
      </c>
      <c r="D4" s="61" t="s">
        <v>117</v>
      </c>
      <c r="E4" s="61"/>
      <c r="F4" s="62" t="s">
        <v>0</v>
      </c>
      <c r="H4" s="317"/>
      <c r="I4" s="20" t="s">
        <v>386</v>
      </c>
      <c r="J4" s="20" t="s">
        <v>385</v>
      </c>
      <c r="K4" s="20" t="s">
        <v>387</v>
      </c>
    </row>
    <row r="5" spans="2:11">
      <c r="B5" s="577" t="s">
        <v>191</v>
      </c>
      <c r="C5" s="578" t="s">
        <v>192</v>
      </c>
      <c r="D5" s="584" t="s">
        <v>396</v>
      </c>
      <c r="E5" s="585"/>
      <c r="F5" s="104">
        <v>374483184</v>
      </c>
      <c r="H5" s="69" t="s">
        <v>398</v>
      </c>
      <c r="I5" s="318">
        <f>F54</f>
        <v>2777821635</v>
      </c>
      <c r="J5" s="318">
        <f>一般会計等純資産変動計算書!M11</f>
        <v>2777821635</v>
      </c>
      <c r="K5" s="322" t="str">
        <f>IF(I5=J5,"OK",I5-J5)</f>
        <v>OK</v>
      </c>
    </row>
    <row r="6" spans="2:11">
      <c r="B6" s="577"/>
      <c r="C6" s="578"/>
      <c r="D6" s="584" t="s">
        <v>193</v>
      </c>
      <c r="E6" s="585"/>
      <c r="F6" s="104">
        <v>47207000</v>
      </c>
      <c r="H6" s="69" t="s">
        <v>399</v>
      </c>
      <c r="I6" s="318">
        <f>F55</f>
        <v>1854920900</v>
      </c>
      <c r="J6" s="318">
        <f>一般会計等純資産変動計算書!M12</f>
        <v>1854920900</v>
      </c>
      <c r="K6" s="322" t="str">
        <f>IF(I6=J6,"OK",I6-J6)</f>
        <v>OK</v>
      </c>
    </row>
    <row r="7" spans="2:11">
      <c r="B7" s="577"/>
      <c r="C7" s="578"/>
      <c r="D7" s="584" t="s">
        <v>413</v>
      </c>
      <c r="E7" s="585"/>
      <c r="F7" s="104">
        <v>162000</v>
      </c>
    </row>
    <row r="8" spans="2:11">
      <c r="B8" s="577"/>
      <c r="C8" s="578"/>
      <c r="D8" s="584" t="s">
        <v>194</v>
      </c>
      <c r="E8" s="585"/>
      <c r="F8" s="104">
        <v>742000</v>
      </c>
    </row>
    <row r="9" spans="2:11">
      <c r="B9" s="577"/>
      <c r="C9" s="578"/>
      <c r="D9" s="584" t="s">
        <v>195</v>
      </c>
      <c r="E9" s="585"/>
      <c r="F9" s="104">
        <v>1487000</v>
      </c>
    </row>
    <row r="10" spans="2:11">
      <c r="B10" s="577"/>
      <c r="C10" s="578"/>
      <c r="D10" s="584" t="s">
        <v>454</v>
      </c>
      <c r="E10" s="585"/>
      <c r="F10" s="104">
        <v>3477000</v>
      </c>
    </row>
    <row r="11" spans="2:11">
      <c r="B11" s="577"/>
      <c r="C11" s="578"/>
      <c r="D11" s="584" t="s">
        <v>196</v>
      </c>
      <c r="E11" s="585"/>
      <c r="F11" s="104">
        <v>99175000</v>
      </c>
    </row>
    <row r="12" spans="2:11">
      <c r="B12" s="577"/>
      <c r="C12" s="578"/>
      <c r="D12" s="584" t="s">
        <v>412</v>
      </c>
      <c r="E12" s="585"/>
      <c r="F12" s="104">
        <v>2546000</v>
      </c>
    </row>
    <row r="13" spans="2:11">
      <c r="B13" s="577"/>
      <c r="C13" s="578"/>
      <c r="D13" s="584" t="s">
        <v>397</v>
      </c>
      <c r="E13" s="585"/>
      <c r="F13" s="104">
        <v>6966285</v>
      </c>
    </row>
    <row r="14" spans="2:11">
      <c r="B14" s="577"/>
      <c r="C14" s="578"/>
      <c r="D14" s="584" t="s">
        <v>197</v>
      </c>
      <c r="E14" s="585"/>
      <c r="F14" s="104">
        <v>28983000</v>
      </c>
    </row>
    <row r="15" spans="2:11">
      <c r="B15" s="577"/>
      <c r="C15" s="578"/>
      <c r="D15" s="584" t="s">
        <v>198</v>
      </c>
      <c r="E15" s="585"/>
      <c r="F15" s="104">
        <v>2081595000</v>
      </c>
    </row>
    <row r="16" spans="2:11">
      <c r="B16" s="577"/>
      <c r="C16" s="578"/>
      <c r="D16" s="584" t="s">
        <v>199</v>
      </c>
      <c r="E16" s="585"/>
      <c r="F16" s="104">
        <v>8616220</v>
      </c>
    </row>
    <row r="17" spans="2:6">
      <c r="B17" s="577"/>
      <c r="C17" s="578"/>
      <c r="D17" s="584" t="s">
        <v>200</v>
      </c>
      <c r="E17" s="585"/>
      <c r="F17" s="104">
        <v>121721341</v>
      </c>
    </row>
    <row r="18" spans="2:6">
      <c r="B18" s="577"/>
      <c r="C18" s="578"/>
      <c r="D18" s="584" t="s">
        <v>204</v>
      </c>
      <c r="E18" s="585"/>
      <c r="F18" s="104">
        <v>660605</v>
      </c>
    </row>
    <row r="19" spans="2:6">
      <c r="B19" s="577"/>
      <c r="C19" s="579"/>
      <c r="D19" s="573" t="s">
        <v>118</v>
      </c>
      <c r="E19" s="575"/>
      <c r="F19" s="105">
        <f>SUM(F5:F18)</f>
        <v>2777821635</v>
      </c>
    </row>
    <row r="20" spans="2:6" ht="13.5" customHeight="1">
      <c r="B20" s="577"/>
      <c r="C20" s="576" t="s">
        <v>8</v>
      </c>
      <c r="D20" s="580" t="s">
        <v>119</v>
      </c>
      <c r="E20" s="63" t="s">
        <v>171</v>
      </c>
      <c r="F20" s="104">
        <v>125802000</v>
      </c>
    </row>
    <row r="21" spans="2:6">
      <c r="B21" s="577"/>
      <c r="C21" s="577"/>
      <c r="D21" s="581"/>
      <c r="E21" s="63" t="s">
        <v>172</v>
      </c>
      <c r="F21" s="104">
        <v>213000</v>
      </c>
    </row>
    <row r="22" spans="2:6">
      <c r="B22" s="577"/>
      <c r="C22" s="578"/>
      <c r="D22" s="582"/>
      <c r="E22" s="64" t="s">
        <v>112</v>
      </c>
      <c r="F22" s="105">
        <f>SUM(F20:F21)</f>
        <v>126015000</v>
      </c>
    </row>
    <row r="23" spans="2:6" ht="13.5" customHeight="1">
      <c r="B23" s="577"/>
      <c r="C23" s="578"/>
      <c r="D23" s="580" t="s">
        <v>120</v>
      </c>
      <c r="E23" s="63" t="s">
        <v>171</v>
      </c>
      <c r="F23" s="104">
        <f>665643010+765768000</f>
        <v>1431411010</v>
      </c>
    </row>
    <row r="24" spans="2:6">
      <c r="B24" s="577"/>
      <c r="C24" s="578"/>
      <c r="D24" s="581"/>
      <c r="E24" s="63" t="s">
        <v>172</v>
      </c>
      <c r="F24" s="104">
        <f>296325890+1169000</f>
        <v>297494890</v>
      </c>
    </row>
    <row r="25" spans="2:6">
      <c r="B25" s="577"/>
      <c r="C25" s="578"/>
      <c r="D25" s="582"/>
      <c r="E25" s="64" t="s">
        <v>112</v>
      </c>
      <c r="F25" s="105">
        <f>SUM(F23:F24)</f>
        <v>1728905900</v>
      </c>
    </row>
    <row r="26" spans="2:6">
      <c r="B26" s="577"/>
      <c r="C26" s="579"/>
      <c r="D26" s="573" t="s">
        <v>118</v>
      </c>
      <c r="E26" s="575"/>
      <c r="F26" s="105">
        <f>F22+F25</f>
        <v>1854920900</v>
      </c>
    </row>
    <row r="27" spans="2:6">
      <c r="B27" s="583"/>
      <c r="C27" s="573" t="s">
        <v>7</v>
      </c>
      <c r="D27" s="574"/>
      <c r="E27" s="575"/>
      <c r="F27" s="105">
        <f>F19+F22+F25</f>
        <v>4632742535</v>
      </c>
    </row>
    <row r="28" spans="2:6" hidden="1">
      <c r="B28" s="577" t="s">
        <v>403</v>
      </c>
      <c r="C28" s="578" t="s">
        <v>192</v>
      </c>
      <c r="D28" s="584" t="s">
        <v>200</v>
      </c>
      <c r="E28" s="585"/>
      <c r="F28" s="104"/>
    </row>
    <row r="29" spans="2:6" hidden="1">
      <c r="B29" s="577"/>
      <c r="C29" s="578"/>
      <c r="D29" s="584" t="s">
        <v>204</v>
      </c>
      <c r="E29" s="585"/>
      <c r="F29" s="104"/>
    </row>
    <row r="30" spans="2:6" hidden="1">
      <c r="B30" s="577"/>
      <c r="C30" s="579"/>
      <c r="D30" s="573" t="s">
        <v>118</v>
      </c>
      <c r="E30" s="575"/>
      <c r="F30" s="105">
        <f>SUM(F28:F29)</f>
        <v>0</v>
      </c>
    </row>
    <row r="31" spans="2:6" hidden="1">
      <c r="B31" s="577"/>
      <c r="C31" s="576" t="s">
        <v>8</v>
      </c>
      <c r="D31" s="580" t="s">
        <v>119</v>
      </c>
      <c r="E31" s="63" t="s">
        <v>171</v>
      </c>
      <c r="F31" s="104"/>
    </row>
    <row r="32" spans="2:6" hidden="1">
      <c r="B32" s="577"/>
      <c r="C32" s="577"/>
      <c r="D32" s="581"/>
      <c r="E32" s="63" t="s">
        <v>172</v>
      </c>
      <c r="F32" s="104"/>
    </row>
    <row r="33" spans="2:6" hidden="1">
      <c r="B33" s="577"/>
      <c r="C33" s="578"/>
      <c r="D33" s="582"/>
      <c r="E33" s="64" t="s">
        <v>112</v>
      </c>
      <c r="F33" s="105">
        <f>SUM(F31:F32)</f>
        <v>0</v>
      </c>
    </row>
    <row r="34" spans="2:6" hidden="1">
      <c r="B34" s="577"/>
      <c r="C34" s="578"/>
      <c r="D34" s="580" t="s">
        <v>120</v>
      </c>
      <c r="E34" s="63" t="s">
        <v>171</v>
      </c>
      <c r="F34" s="104"/>
    </row>
    <row r="35" spans="2:6" hidden="1">
      <c r="B35" s="577"/>
      <c r="C35" s="578"/>
      <c r="D35" s="581"/>
      <c r="E35" s="63" t="s">
        <v>172</v>
      </c>
      <c r="F35" s="104"/>
    </row>
    <row r="36" spans="2:6" hidden="1">
      <c r="B36" s="577"/>
      <c r="C36" s="578"/>
      <c r="D36" s="582"/>
      <c r="E36" s="64" t="s">
        <v>112</v>
      </c>
      <c r="F36" s="105">
        <f>SUM(F34:F35)</f>
        <v>0</v>
      </c>
    </row>
    <row r="37" spans="2:6" hidden="1">
      <c r="B37" s="577"/>
      <c r="C37" s="579"/>
      <c r="D37" s="573" t="s">
        <v>118</v>
      </c>
      <c r="E37" s="575"/>
      <c r="F37" s="105">
        <f>F33+F36</f>
        <v>0</v>
      </c>
    </row>
    <row r="38" spans="2:6" hidden="1">
      <c r="B38" s="583"/>
      <c r="C38" s="573" t="s">
        <v>7</v>
      </c>
      <c r="D38" s="574"/>
      <c r="E38" s="575"/>
      <c r="F38" s="105">
        <f>F30+F33+F36</f>
        <v>0</v>
      </c>
    </row>
    <row r="39" spans="2:6" hidden="1">
      <c r="B39" s="577" t="s">
        <v>404</v>
      </c>
      <c r="C39" s="578" t="s">
        <v>192</v>
      </c>
      <c r="D39" s="584" t="s">
        <v>200</v>
      </c>
      <c r="E39" s="585"/>
      <c r="F39" s="104"/>
    </row>
    <row r="40" spans="2:6" hidden="1">
      <c r="B40" s="577"/>
      <c r="C40" s="578"/>
      <c r="D40" s="584" t="s">
        <v>204</v>
      </c>
      <c r="E40" s="585"/>
      <c r="F40" s="104"/>
    </row>
    <row r="41" spans="2:6" hidden="1">
      <c r="B41" s="577"/>
      <c r="C41" s="579"/>
      <c r="D41" s="573" t="s">
        <v>118</v>
      </c>
      <c r="E41" s="575"/>
      <c r="F41" s="105">
        <f>SUM(F39:F40)</f>
        <v>0</v>
      </c>
    </row>
    <row r="42" spans="2:6" hidden="1">
      <c r="B42" s="577"/>
      <c r="C42" s="576" t="s">
        <v>8</v>
      </c>
      <c r="D42" s="580" t="s">
        <v>119</v>
      </c>
      <c r="E42" s="63" t="s">
        <v>171</v>
      </c>
      <c r="F42" s="104">
        <v>0</v>
      </c>
    </row>
    <row r="43" spans="2:6" hidden="1">
      <c r="B43" s="577"/>
      <c r="C43" s="577"/>
      <c r="D43" s="581"/>
      <c r="E43" s="63" t="s">
        <v>172</v>
      </c>
      <c r="F43" s="104">
        <v>0</v>
      </c>
    </row>
    <row r="44" spans="2:6" hidden="1">
      <c r="B44" s="577"/>
      <c r="C44" s="578"/>
      <c r="D44" s="582"/>
      <c r="E44" s="64" t="s">
        <v>112</v>
      </c>
      <c r="F44" s="105">
        <f>SUM(F42:F43)</f>
        <v>0</v>
      </c>
    </row>
    <row r="45" spans="2:6" hidden="1">
      <c r="B45" s="577"/>
      <c r="C45" s="578"/>
      <c r="D45" s="580" t="s">
        <v>120</v>
      </c>
      <c r="E45" s="63" t="s">
        <v>171</v>
      </c>
      <c r="F45" s="104">
        <v>0</v>
      </c>
    </row>
    <row r="46" spans="2:6" hidden="1">
      <c r="B46" s="577"/>
      <c r="C46" s="578"/>
      <c r="D46" s="581"/>
      <c r="E46" s="63" t="s">
        <v>172</v>
      </c>
      <c r="F46" s="104">
        <v>0</v>
      </c>
    </row>
    <row r="47" spans="2:6" hidden="1">
      <c r="B47" s="577"/>
      <c r="C47" s="578"/>
      <c r="D47" s="582"/>
      <c r="E47" s="64" t="s">
        <v>112</v>
      </c>
      <c r="F47" s="105">
        <f>SUM(F45:F46)</f>
        <v>0</v>
      </c>
    </row>
    <row r="48" spans="2:6" hidden="1">
      <c r="B48" s="577"/>
      <c r="C48" s="579"/>
      <c r="D48" s="573" t="s">
        <v>118</v>
      </c>
      <c r="E48" s="575"/>
      <c r="F48" s="105">
        <f>F44+F47</f>
        <v>0</v>
      </c>
    </row>
    <row r="49" spans="2:6" hidden="1">
      <c r="B49" s="583"/>
      <c r="C49" s="573" t="s">
        <v>7</v>
      </c>
      <c r="D49" s="574"/>
      <c r="E49" s="575"/>
      <c r="F49" s="105">
        <f>F41+F44+F47</f>
        <v>0</v>
      </c>
    </row>
    <row r="50" spans="2:6" hidden="1">
      <c r="B50" s="572" t="s">
        <v>400</v>
      </c>
      <c r="C50" s="573" t="s">
        <v>401</v>
      </c>
      <c r="D50" s="574"/>
      <c r="E50" s="575"/>
      <c r="F50" s="105">
        <f>F19+F30+F41</f>
        <v>2777821635</v>
      </c>
    </row>
    <row r="51" spans="2:6" hidden="1">
      <c r="B51" s="572"/>
      <c r="C51" s="573" t="s">
        <v>8</v>
      </c>
      <c r="D51" s="574"/>
      <c r="E51" s="575"/>
      <c r="F51" s="105">
        <f>F26+F37+F48</f>
        <v>1854920900</v>
      </c>
    </row>
    <row r="52" spans="2:6" hidden="1">
      <c r="B52" s="572" t="s">
        <v>402</v>
      </c>
      <c r="C52" s="573" t="s">
        <v>401</v>
      </c>
      <c r="D52" s="574"/>
      <c r="E52" s="575"/>
      <c r="F52" s="104"/>
    </row>
    <row r="53" spans="2:6" hidden="1">
      <c r="B53" s="572"/>
      <c r="C53" s="573" t="s">
        <v>8</v>
      </c>
      <c r="D53" s="574"/>
      <c r="E53" s="575"/>
      <c r="F53" s="104">
        <v>0</v>
      </c>
    </row>
    <row r="54" spans="2:6" hidden="1">
      <c r="B54" s="572" t="s">
        <v>7</v>
      </c>
      <c r="C54" s="573" t="s">
        <v>401</v>
      </c>
      <c r="D54" s="574"/>
      <c r="E54" s="575"/>
      <c r="F54" s="105">
        <f>F50+F52</f>
        <v>2777821635</v>
      </c>
    </row>
    <row r="55" spans="2:6" hidden="1">
      <c r="B55" s="572"/>
      <c r="C55" s="573" t="s">
        <v>8</v>
      </c>
      <c r="D55" s="574"/>
      <c r="E55" s="575"/>
      <c r="F55" s="105">
        <f>F51+F53</f>
        <v>1854920900</v>
      </c>
    </row>
  </sheetData>
  <mergeCells count="52">
    <mergeCell ref="D41:E41"/>
    <mergeCell ref="B2:F2"/>
    <mergeCell ref="B5:B27"/>
    <mergeCell ref="C5:C19"/>
    <mergeCell ref="D19:E19"/>
    <mergeCell ref="C20:C26"/>
    <mergeCell ref="D20:D22"/>
    <mergeCell ref="D23:D25"/>
    <mergeCell ref="D26:E26"/>
    <mergeCell ref="C27:E27"/>
    <mergeCell ref="D5:E5"/>
    <mergeCell ref="D6:E6"/>
    <mergeCell ref="D7:E7"/>
    <mergeCell ref="D8:E8"/>
    <mergeCell ref="D9:E9"/>
    <mergeCell ref="D11:E11"/>
    <mergeCell ref="D34:D36"/>
    <mergeCell ref="D37:E37"/>
    <mergeCell ref="D18:E18"/>
    <mergeCell ref="D16:E16"/>
    <mergeCell ref="D40:E40"/>
    <mergeCell ref="D13:E13"/>
    <mergeCell ref="D14:E14"/>
    <mergeCell ref="D10:E10"/>
    <mergeCell ref="D17:E17"/>
    <mergeCell ref="D15:E15"/>
    <mergeCell ref="D12:E12"/>
    <mergeCell ref="C42:C48"/>
    <mergeCell ref="D42:D44"/>
    <mergeCell ref="D45:D47"/>
    <mergeCell ref="D48:E48"/>
    <mergeCell ref="B28:B38"/>
    <mergeCell ref="C28:C30"/>
    <mergeCell ref="D28:E28"/>
    <mergeCell ref="D29:E29"/>
    <mergeCell ref="B39:B49"/>
    <mergeCell ref="C39:C41"/>
    <mergeCell ref="D39:E39"/>
    <mergeCell ref="C49:E49"/>
    <mergeCell ref="C38:E38"/>
    <mergeCell ref="D30:E30"/>
    <mergeCell ref="C31:C37"/>
    <mergeCell ref="D31:D33"/>
    <mergeCell ref="B54:B55"/>
    <mergeCell ref="C54:E54"/>
    <mergeCell ref="C55:E55"/>
    <mergeCell ref="B50:B51"/>
    <mergeCell ref="C50:E50"/>
    <mergeCell ref="C51:E51"/>
    <mergeCell ref="B52:B53"/>
    <mergeCell ref="C52:E52"/>
    <mergeCell ref="C53:E53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2"/>
  <dimension ref="A1:L36"/>
  <sheetViews>
    <sheetView view="pageBreakPreview" topLeftCell="B2" zoomScaleNormal="100" zoomScaleSheetLayoutView="100" workbookViewId="0">
      <selection activeCell="F15" sqref="F15"/>
    </sheetView>
  </sheetViews>
  <sheetFormatPr defaultRowHeight="13.5"/>
  <cols>
    <col min="1" max="1" width="4.625" hidden="1" customWidth="1"/>
    <col min="2" max="2" width="25.625" customWidth="1"/>
    <col min="3" max="7" width="21.625" customWidth="1"/>
    <col min="9" max="9" width="18.625" bestFit="1" customWidth="1"/>
    <col min="10" max="11" width="13.125" customWidth="1"/>
    <col min="12" max="12" width="16.25" bestFit="1" customWidth="1"/>
  </cols>
  <sheetData>
    <row r="1" spans="1:12" ht="45" hidden="1" customHeight="1"/>
    <row r="2" spans="1:12" ht="19.5" customHeight="1">
      <c r="B2" s="592" t="s">
        <v>121</v>
      </c>
      <c r="C2" s="593"/>
      <c r="D2" s="593"/>
      <c r="E2" s="594" t="s">
        <v>165</v>
      </c>
      <c r="F2" s="594"/>
      <c r="G2" s="594"/>
    </row>
    <row r="3" spans="1:12" ht="24.95" customHeight="1">
      <c r="B3" s="507" t="s">
        <v>13</v>
      </c>
      <c r="C3" s="507" t="s">
        <v>110</v>
      </c>
      <c r="D3" s="595" t="s">
        <v>122</v>
      </c>
      <c r="E3" s="507"/>
      <c r="F3" s="507"/>
      <c r="G3" s="507"/>
    </row>
    <row r="4" spans="1:12" s="65" customFormat="1" ht="27.95" customHeight="1">
      <c r="B4" s="507"/>
      <c r="C4" s="507"/>
      <c r="D4" s="67" t="s">
        <v>123</v>
      </c>
      <c r="E4" s="68" t="s">
        <v>124</v>
      </c>
      <c r="F4" s="68" t="s">
        <v>125</v>
      </c>
      <c r="G4" s="68" t="s">
        <v>126</v>
      </c>
      <c r="I4" s="319"/>
      <c r="J4" s="319" t="s">
        <v>386</v>
      </c>
      <c r="K4" s="319" t="s">
        <v>385</v>
      </c>
      <c r="L4" s="319" t="s">
        <v>387</v>
      </c>
    </row>
    <row r="5" spans="1:12" ht="30" customHeight="1">
      <c r="B5" s="69" t="s">
        <v>127</v>
      </c>
      <c r="C5" s="83">
        <f>C14+C23+C32</f>
        <v>4689830782</v>
      </c>
      <c r="D5" s="106">
        <f t="shared" ref="D5:G5" si="0">D14+D23+D32</f>
        <v>1728905900</v>
      </c>
      <c r="E5" s="107">
        <f t="shared" si="0"/>
        <v>297086000</v>
      </c>
      <c r="F5" s="107">
        <f t="shared" si="0"/>
        <v>1903878032</v>
      </c>
      <c r="G5" s="107">
        <f t="shared" si="0"/>
        <v>759960850</v>
      </c>
      <c r="I5" s="107" t="str">
        <f>B5</f>
        <v>純行政コスト</v>
      </c>
      <c r="J5" s="343">
        <f>C5</f>
        <v>4689830782</v>
      </c>
      <c r="K5" s="343">
        <f>一般会計等純資産変動計算書!J9</f>
        <v>-4689830782</v>
      </c>
      <c r="L5" s="322" t="str">
        <f>IF(J5=-K5,"OK",J5+K5)</f>
        <v>OK</v>
      </c>
    </row>
    <row r="6" spans="1:12" ht="30" customHeight="1">
      <c r="B6" s="69" t="s">
        <v>128</v>
      </c>
      <c r="C6" s="83">
        <f t="shared" ref="C6:G6" si="1">C15+C24+C33</f>
        <v>442129335</v>
      </c>
      <c r="D6" s="108">
        <f t="shared" si="1"/>
        <v>126015000</v>
      </c>
      <c r="E6" s="109">
        <f t="shared" si="1"/>
        <v>207000000</v>
      </c>
      <c r="F6" s="107">
        <f t="shared" si="1"/>
        <v>109114335</v>
      </c>
      <c r="G6" s="109">
        <f t="shared" si="1"/>
        <v>0</v>
      </c>
      <c r="I6" s="107" t="str">
        <f t="shared" ref="I6:I8" si="2">B6</f>
        <v>有形固定資産等の増加</v>
      </c>
      <c r="J6" s="343">
        <f>C6</f>
        <v>442129335</v>
      </c>
      <c r="K6" s="343">
        <f>一般会計等純資産変動計算書!L15</f>
        <v>442129335</v>
      </c>
      <c r="L6" s="322" t="str">
        <f t="shared" ref="L6:L8" si="3">IF(J6=K6,"OK",J6-K6)</f>
        <v>OK</v>
      </c>
    </row>
    <row r="7" spans="1:12" ht="30" customHeight="1">
      <c r="B7" s="69" t="s">
        <v>129</v>
      </c>
      <c r="C7" s="83">
        <f t="shared" ref="C7:G7" si="4">C16+C25+C34</f>
        <v>465229534</v>
      </c>
      <c r="D7" s="108">
        <f t="shared" si="4"/>
        <v>0</v>
      </c>
      <c r="E7" s="109">
        <f t="shared" si="4"/>
        <v>0</v>
      </c>
      <c r="F7" s="107">
        <f t="shared" si="4"/>
        <v>460864684</v>
      </c>
      <c r="G7" s="109">
        <f t="shared" si="4"/>
        <v>4364850</v>
      </c>
      <c r="I7" s="107" t="str">
        <f t="shared" si="2"/>
        <v>貸付金・基金等の増加</v>
      </c>
      <c r="J7" s="343">
        <f>C7</f>
        <v>465229534</v>
      </c>
      <c r="K7" s="343">
        <f>一般会計等純資産変動計算書!L17</f>
        <v>465229534</v>
      </c>
      <c r="L7" s="322" t="str">
        <f t="shared" si="3"/>
        <v>OK</v>
      </c>
    </row>
    <row r="8" spans="1:12" ht="30" customHeight="1">
      <c r="B8" s="69" t="s">
        <v>105</v>
      </c>
      <c r="C8" s="83">
        <f t="shared" ref="C8:G8" si="5">C17+C26+C35</f>
        <v>-313962</v>
      </c>
      <c r="D8" s="108">
        <f t="shared" si="5"/>
        <v>0</v>
      </c>
      <c r="E8" s="109">
        <f t="shared" si="5"/>
        <v>0</v>
      </c>
      <c r="F8" s="109">
        <f t="shared" si="5"/>
        <v>0</v>
      </c>
      <c r="G8" s="109">
        <f t="shared" si="5"/>
        <v>-313962</v>
      </c>
      <c r="I8" s="107" t="str">
        <f t="shared" si="2"/>
        <v>その他</v>
      </c>
      <c r="J8" s="343">
        <f>C8</f>
        <v>-313962</v>
      </c>
      <c r="K8" s="343">
        <f>一般会計等純資産変動計算書!J21</f>
        <v>-313962</v>
      </c>
      <c r="L8" s="322" t="str">
        <f t="shared" si="3"/>
        <v>OK</v>
      </c>
    </row>
    <row r="9" spans="1:12" ht="30" customHeight="1">
      <c r="B9" s="70" t="s">
        <v>29</v>
      </c>
      <c r="C9" s="110">
        <f t="shared" ref="C9:G9" si="6">C18+C27+C36</f>
        <v>5596875689</v>
      </c>
      <c r="D9" s="111">
        <f t="shared" si="6"/>
        <v>1854920900</v>
      </c>
      <c r="E9" s="110">
        <f t="shared" si="6"/>
        <v>504086000</v>
      </c>
      <c r="F9" s="110">
        <f t="shared" si="6"/>
        <v>2473857051</v>
      </c>
      <c r="G9" s="110">
        <f t="shared" si="6"/>
        <v>764011738</v>
      </c>
    </row>
    <row r="10" spans="1:12">
      <c r="A10" s="66"/>
      <c r="B10" s="590"/>
      <c r="C10" s="591"/>
      <c r="D10" s="591"/>
      <c r="E10" s="591"/>
      <c r="F10" s="591"/>
      <c r="G10" s="591"/>
    </row>
    <row r="11" spans="1:12">
      <c r="A11" s="66"/>
      <c r="B11" s="326" t="s">
        <v>206</v>
      </c>
      <c r="C11" s="326"/>
      <c r="D11" s="326"/>
      <c r="E11" s="326"/>
      <c r="F11" s="326"/>
      <c r="G11" s="326"/>
    </row>
    <row r="12" spans="1:12" ht="24.95" customHeight="1">
      <c r="B12" s="588" t="s">
        <v>13</v>
      </c>
      <c r="C12" s="588" t="s">
        <v>110</v>
      </c>
      <c r="D12" s="589" t="s">
        <v>122</v>
      </c>
      <c r="E12" s="588"/>
      <c r="F12" s="588"/>
      <c r="G12" s="588"/>
    </row>
    <row r="13" spans="1:12" s="65" customFormat="1" ht="27.95" customHeight="1">
      <c r="B13" s="588"/>
      <c r="C13" s="588"/>
      <c r="D13" s="327" t="s">
        <v>123</v>
      </c>
      <c r="E13" s="328" t="s">
        <v>124</v>
      </c>
      <c r="F13" s="328" t="s">
        <v>125</v>
      </c>
      <c r="G13" s="328" t="s">
        <v>126</v>
      </c>
    </row>
    <row r="14" spans="1:12" ht="30" customHeight="1">
      <c r="B14" s="329" t="s">
        <v>127</v>
      </c>
      <c r="C14" s="330">
        <v>4689830782</v>
      </c>
      <c r="D14" s="331">
        <f>D18-(D15+D16)</f>
        <v>1728905900</v>
      </c>
      <c r="E14" s="332">
        <f>E18-(E15+E16)</f>
        <v>297086000</v>
      </c>
      <c r="F14" s="332">
        <f>C14-(D14+E14+G14)</f>
        <v>1903878032</v>
      </c>
      <c r="G14" s="330">
        <v>759960850</v>
      </c>
    </row>
    <row r="15" spans="1:12" ht="30" customHeight="1">
      <c r="B15" s="329" t="s">
        <v>128</v>
      </c>
      <c r="C15" s="330">
        <v>442129335</v>
      </c>
      <c r="D15" s="333">
        <f>財源明細!F22</f>
        <v>126015000</v>
      </c>
      <c r="E15" s="334">
        <v>207000000</v>
      </c>
      <c r="F15" s="332">
        <f t="shared" ref="F15:F16" si="7">C15-(D15+E15+G15)</f>
        <v>109114335</v>
      </c>
      <c r="G15" s="334">
        <v>0</v>
      </c>
    </row>
    <row r="16" spans="1:12" ht="30" customHeight="1">
      <c r="B16" s="329" t="s">
        <v>129</v>
      </c>
      <c r="C16" s="330">
        <v>465229534</v>
      </c>
      <c r="D16" s="333">
        <v>0</v>
      </c>
      <c r="E16" s="334">
        <v>0</v>
      </c>
      <c r="F16" s="332">
        <f t="shared" si="7"/>
        <v>460864684</v>
      </c>
      <c r="G16" s="334">
        <v>4364850</v>
      </c>
    </row>
    <row r="17" spans="2:7" ht="30" customHeight="1">
      <c r="B17" s="329" t="s">
        <v>105</v>
      </c>
      <c r="C17" s="330">
        <v>-313962</v>
      </c>
      <c r="D17" s="333"/>
      <c r="E17" s="334"/>
      <c r="F17" s="334"/>
      <c r="G17" s="335">
        <v>-313962</v>
      </c>
    </row>
    <row r="18" spans="2:7" ht="30" customHeight="1">
      <c r="B18" s="336" t="s">
        <v>29</v>
      </c>
      <c r="C18" s="337">
        <f>SUM(C14:C17)</f>
        <v>5596875689</v>
      </c>
      <c r="D18" s="338">
        <v>1854920900</v>
      </c>
      <c r="E18" s="339">
        <v>504086000</v>
      </c>
      <c r="F18" s="337">
        <f>SUM(F14:F17)</f>
        <v>2473857051</v>
      </c>
      <c r="G18" s="337">
        <f>SUM(G14:G17)</f>
        <v>764011738</v>
      </c>
    </row>
    <row r="19" spans="2:7">
      <c r="B19" s="340"/>
      <c r="C19" s="340"/>
      <c r="D19" s="340"/>
      <c r="E19" s="340"/>
      <c r="F19" s="340"/>
      <c r="G19" s="340"/>
    </row>
    <row r="20" spans="2:7" hidden="1">
      <c r="B20" s="341" t="str">
        <f>財源明細!B28</f>
        <v>○○事業特別会計</v>
      </c>
      <c r="C20" s="340"/>
      <c r="D20" s="340"/>
      <c r="E20" s="340"/>
      <c r="F20" s="340"/>
      <c r="G20" s="340"/>
    </row>
    <row r="21" spans="2:7" ht="24.95" hidden="1" customHeight="1">
      <c r="B21" s="588" t="s">
        <v>13</v>
      </c>
      <c r="C21" s="588" t="s">
        <v>110</v>
      </c>
      <c r="D21" s="589" t="s">
        <v>122</v>
      </c>
      <c r="E21" s="588"/>
      <c r="F21" s="588"/>
      <c r="G21" s="588"/>
    </row>
    <row r="22" spans="2:7" s="65" customFormat="1" ht="27.95" hidden="1" customHeight="1">
      <c r="B22" s="588"/>
      <c r="C22" s="588"/>
      <c r="D22" s="327" t="s">
        <v>123</v>
      </c>
      <c r="E22" s="328" t="s">
        <v>124</v>
      </c>
      <c r="F22" s="328" t="s">
        <v>125</v>
      </c>
      <c r="G22" s="328" t="s">
        <v>126</v>
      </c>
    </row>
    <row r="23" spans="2:7" ht="30" hidden="1" customHeight="1">
      <c r="B23" s="329" t="s">
        <v>127</v>
      </c>
      <c r="C23" s="330"/>
      <c r="D23" s="331">
        <f>D27-(D24+D25)</f>
        <v>0</v>
      </c>
      <c r="E23" s="332">
        <f>E27-(E24+E25)</f>
        <v>0</v>
      </c>
      <c r="F23" s="332">
        <f>C23-(D23+E23+G23)</f>
        <v>0</v>
      </c>
      <c r="G23" s="330"/>
    </row>
    <row r="24" spans="2:7" ht="30" hidden="1" customHeight="1">
      <c r="B24" s="329" t="s">
        <v>128</v>
      </c>
      <c r="C24" s="330"/>
      <c r="D24" s="333"/>
      <c r="E24" s="334"/>
      <c r="F24" s="332">
        <f t="shared" ref="F24:F25" si="8">C24-(D24+E24+G24)</f>
        <v>0</v>
      </c>
      <c r="G24" s="334"/>
    </row>
    <row r="25" spans="2:7" ht="30" hidden="1" customHeight="1">
      <c r="B25" s="329" t="s">
        <v>129</v>
      </c>
      <c r="C25" s="330"/>
      <c r="D25" s="333"/>
      <c r="E25" s="334"/>
      <c r="F25" s="332">
        <f t="shared" si="8"/>
        <v>0</v>
      </c>
      <c r="G25" s="334"/>
    </row>
    <row r="26" spans="2:7" ht="30" hidden="1" customHeight="1">
      <c r="B26" s="329" t="s">
        <v>105</v>
      </c>
      <c r="C26" s="330"/>
      <c r="D26" s="333"/>
      <c r="E26" s="334"/>
      <c r="F26" s="334"/>
      <c r="G26" s="335">
        <f>C26</f>
        <v>0</v>
      </c>
    </row>
    <row r="27" spans="2:7" ht="30" hidden="1" customHeight="1">
      <c r="B27" s="336" t="s">
        <v>29</v>
      </c>
      <c r="C27" s="337">
        <f>SUM(C23:C26)</f>
        <v>0</v>
      </c>
      <c r="D27" s="338"/>
      <c r="E27" s="339"/>
      <c r="F27" s="337">
        <f>SUM(F23:F26)</f>
        <v>0</v>
      </c>
      <c r="G27" s="337">
        <f>SUM(G23:G26)</f>
        <v>0</v>
      </c>
    </row>
    <row r="28" spans="2:7" hidden="1">
      <c r="B28" s="340"/>
      <c r="C28" s="340"/>
      <c r="D28" s="340"/>
      <c r="E28" s="340"/>
      <c r="F28" s="340"/>
      <c r="G28" s="340"/>
    </row>
    <row r="29" spans="2:7" hidden="1">
      <c r="B29" s="341" t="str">
        <f>財源明細!B39</f>
        <v>××事業特別会計</v>
      </c>
      <c r="C29" s="340"/>
      <c r="D29" s="340"/>
      <c r="E29" s="340"/>
      <c r="F29" s="340"/>
      <c r="G29" s="340"/>
    </row>
    <row r="30" spans="2:7" ht="24.95" hidden="1" customHeight="1">
      <c r="B30" s="588" t="s">
        <v>13</v>
      </c>
      <c r="C30" s="588" t="s">
        <v>110</v>
      </c>
      <c r="D30" s="589" t="s">
        <v>122</v>
      </c>
      <c r="E30" s="588"/>
      <c r="F30" s="588"/>
      <c r="G30" s="588"/>
    </row>
    <row r="31" spans="2:7" s="65" customFormat="1" ht="27.95" hidden="1" customHeight="1">
      <c r="B31" s="588"/>
      <c r="C31" s="588"/>
      <c r="D31" s="327" t="s">
        <v>123</v>
      </c>
      <c r="E31" s="328" t="s">
        <v>124</v>
      </c>
      <c r="F31" s="328" t="s">
        <v>125</v>
      </c>
      <c r="G31" s="328" t="s">
        <v>126</v>
      </c>
    </row>
    <row r="32" spans="2:7" ht="30" hidden="1" customHeight="1">
      <c r="B32" s="329" t="s">
        <v>127</v>
      </c>
      <c r="C32" s="330"/>
      <c r="D32" s="331">
        <f>D36-(D33+D34)</f>
        <v>0</v>
      </c>
      <c r="E32" s="332">
        <f>E36-(E33+E34)</f>
        <v>0</v>
      </c>
      <c r="F32" s="332">
        <f>C32-(D32+E32+G32)</f>
        <v>0</v>
      </c>
      <c r="G32" s="330"/>
    </row>
    <row r="33" spans="2:7" ht="30" hidden="1" customHeight="1">
      <c r="B33" s="329" t="s">
        <v>128</v>
      </c>
      <c r="C33" s="330"/>
      <c r="D33" s="333"/>
      <c r="E33" s="334"/>
      <c r="F33" s="332">
        <f t="shared" ref="F33:F34" si="9">C33-(D33+E33+G33)</f>
        <v>0</v>
      </c>
      <c r="G33" s="334"/>
    </row>
    <row r="34" spans="2:7" ht="30" hidden="1" customHeight="1">
      <c r="B34" s="329" t="s">
        <v>129</v>
      </c>
      <c r="C34" s="330"/>
      <c r="D34" s="333"/>
      <c r="E34" s="334"/>
      <c r="F34" s="332">
        <f t="shared" si="9"/>
        <v>0</v>
      </c>
      <c r="G34" s="334"/>
    </row>
    <row r="35" spans="2:7" ht="30" hidden="1" customHeight="1">
      <c r="B35" s="329" t="s">
        <v>105</v>
      </c>
      <c r="C35" s="330"/>
      <c r="D35" s="333"/>
      <c r="E35" s="334"/>
      <c r="F35" s="334"/>
      <c r="G35" s="335">
        <f>C35</f>
        <v>0</v>
      </c>
    </row>
    <row r="36" spans="2:7" ht="30" hidden="1" customHeight="1">
      <c r="B36" s="336" t="s">
        <v>29</v>
      </c>
      <c r="C36" s="337">
        <f>SUM(C32:C35)</f>
        <v>0</v>
      </c>
      <c r="D36" s="338"/>
      <c r="E36" s="339"/>
      <c r="F36" s="337">
        <f>SUM(F32:F35)</f>
        <v>0</v>
      </c>
      <c r="G36" s="337">
        <f>SUM(G32:G35)</f>
        <v>0</v>
      </c>
    </row>
  </sheetData>
  <mergeCells count="15">
    <mergeCell ref="B10:G10"/>
    <mergeCell ref="B2:D2"/>
    <mergeCell ref="E2:G2"/>
    <mergeCell ref="B3:B4"/>
    <mergeCell ref="C3:C4"/>
    <mergeCell ref="D3:G3"/>
    <mergeCell ref="B30:B31"/>
    <mergeCell ref="C30:C31"/>
    <mergeCell ref="D30:G30"/>
    <mergeCell ref="B12:B13"/>
    <mergeCell ref="C12:C13"/>
    <mergeCell ref="D12:G12"/>
    <mergeCell ref="B21:B22"/>
    <mergeCell ref="C21:C22"/>
    <mergeCell ref="D21:G2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7"/>
  <sheetViews>
    <sheetView view="pageBreakPreview" topLeftCell="B2" zoomScaleNormal="100" zoomScaleSheetLayoutView="100" workbookViewId="0">
      <selection activeCell="F14" sqref="F14"/>
    </sheetView>
  </sheetViews>
  <sheetFormatPr defaultRowHeight="13.5"/>
  <cols>
    <col min="1" max="1" width="4.625" hidden="1" customWidth="1"/>
    <col min="2" max="2" width="25.625" customWidth="1"/>
    <col min="3" max="3" width="21.625" customWidth="1"/>
    <col min="5" max="5" width="17.25" bestFit="1" customWidth="1"/>
    <col min="6" max="8" width="13.875" customWidth="1"/>
  </cols>
  <sheetData>
    <row r="1" spans="2:8" ht="24" hidden="1" customHeight="1"/>
    <row r="2" spans="2:8" ht="21" customHeight="1">
      <c r="B2" s="586" t="s">
        <v>130</v>
      </c>
      <c r="C2" s="587"/>
    </row>
    <row r="3" spans="2:8" ht="19.5" customHeight="1">
      <c r="B3" s="25" t="s">
        <v>131</v>
      </c>
      <c r="C3" s="6" t="s">
        <v>175</v>
      </c>
    </row>
    <row r="4" spans="2:8" ht="24.95" customHeight="1">
      <c r="B4" s="53" t="s">
        <v>50</v>
      </c>
      <c r="C4" s="53" t="s">
        <v>103</v>
      </c>
      <c r="E4" s="317"/>
      <c r="F4" s="319" t="s">
        <v>386</v>
      </c>
      <c r="G4" s="319" t="s">
        <v>385</v>
      </c>
      <c r="H4" s="319" t="s">
        <v>387</v>
      </c>
    </row>
    <row r="5" spans="2:8" ht="30" customHeight="1">
      <c r="B5" s="71" t="s">
        <v>202</v>
      </c>
      <c r="C5" s="87"/>
      <c r="E5" s="317" t="s">
        <v>405</v>
      </c>
      <c r="F5" s="318">
        <f>C7</f>
        <v>243484173</v>
      </c>
      <c r="G5" s="318">
        <f>一般会計等資金収支計算書!L54</f>
        <v>243484173</v>
      </c>
      <c r="H5" s="322" t="str">
        <f t="shared" ref="H5" si="0">IF(F5=G5,"OK",F5-G5)</f>
        <v>OK</v>
      </c>
    </row>
    <row r="6" spans="2:8" ht="30" customHeight="1">
      <c r="B6" s="71" t="s">
        <v>207</v>
      </c>
      <c r="C6" s="87">
        <v>243484173</v>
      </c>
    </row>
    <row r="7" spans="2:8" ht="30" customHeight="1">
      <c r="B7" s="54" t="s">
        <v>7</v>
      </c>
      <c r="C7" s="112">
        <f>SUM(C5:C6)</f>
        <v>243484173</v>
      </c>
    </row>
  </sheetData>
  <mergeCells count="1">
    <mergeCell ref="B2:C2"/>
  </mergeCells>
  <phoneticPr fontId="5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0FE0-232B-4180-9B1D-6558B27B360C}">
  <sheetPr>
    <tabColor rgb="FF00B0F0"/>
    <pageSetUpPr fitToPage="1"/>
  </sheetPr>
  <dimension ref="A1:AQ282"/>
  <sheetViews>
    <sheetView workbookViewId="0">
      <selection activeCell="J22" sqref="J22:K22"/>
    </sheetView>
  </sheetViews>
  <sheetFormatPr defaultColWidth="9" defaultRowHeight="18" customHeight="1"/>
  <cols>
    <col min="1" max="1" width="0.5" style="131" customWidth="1"/>
    <col min="2" max="12" width="2.125" style="131" customWidth="1"/>
    <col min="13" max="13" width="13.875" style="131" customWidth="1"/>
    <col min="14" max="15" width="9.125" style="131" customWidth="1"/>
    <col min="16" max="17" width="2.125" style="131" customWidth="1"/>
    <col min="18" max="25" width="3.875" style="131" customWidth="1"/>
    <col min="26" max="26" width="4.125" style="131" customWidth="1"/>
    <col min="27" max="28" width="9.125" style="131" customWidth="1"/>
    <col min="29" max="29" width="0.5" style="131" customWidth="1"/>
    <col min="30" max="33" width="9" style="131" hidden="1" customWidth="1"/>
    <col min="34" max="34" width="11.75" style="131" hidden="1" customWidth="1"/>
    <col min="35" max="41" width="9" style="131" hidden="1" customWidth="1"/>
    <col min="42" max="43" width="9" style="132" hidden="1" customWidth="1"/>
    <col min="44" max="16384" width="9" style="131"/>
  </cols>
  <sheetData>
    <row r="1" spans="1:43" ht="18" customHeight="1">
      <c r="B1" s="379" t="s">
        <v>213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</row>
    <row r="2" spans="1:43" ht="23.45" customHeight="1">
      <c r="A2" s="133"/>
      <c r="B2" s="380" t="s">
        <v>214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</row>
    <row r="3" spans="1:43" ht="21" customHeight="1">
      <c r="B3" s="381" t="s">
        <v>471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</row>
    <row r="4" spans="1:43" s="134" customFormat="1" ht="16.5" customHeight="1" thickBot="1">
      <c r="B4" s="135"/>
      <c r="AB4" s="136" t="s">
        <v>215</v>
      </c>
      <c r="AP4" s="137" t="s">
        <v>216</v>
      </c>
      <c r="AQ4" s="137"/>
    </row>
    <row r="5" spans="1:43" s="138" customFormat="1" ht="14.25" customHeight="1" thickBot="1">
      <c r="B5" s="365" t="s">
        <v>217</v>
      </c>
      <c r="C5" s="366"/>
      <c r="D5" s="366"/>
      <c r="E5" s="366"/>
      <c r="F5" s="366"/>
      <c r="G5" s="366"/>
      <c r="H5" s="366"/>
      <c r="I5" s="382"/>
      <c r="J5" s="382"/>
      <c r="K5" s="382"/>
      <c r="L5" s="382"/>
      <c r="M5" s="382"/>
      <c r="N5" s="383" t="s">
        <v>218</v>
      </c>
      <c r="O5" s="384"/>
      <c r="P5" s="366" t="s">
        <v>217</v>
      </c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83" t="s">
        <v>218</v>
      </c>
      <c r="AB5" s="384"/>
      <c r="AP5" s="139" t="s">
        <v>219</v>
      </c>
      <c r="AQ5" s="139" t="s">
        <v>218</v>
      </c>
    </row>
    <row r="6" spans="1:43" ht="14.65" customHeight="1">
      <c r="B6" s="140" t="s">
        <v>220</v>
      </c>
      <c r="C6" s="135"/>
      <c r="D6" s="141"/>
      <c r="E6" s="142"/>
      <c r="F6" s="142"/>
      <c r="G6" s="142"/>
      <c r="H6" s="142"/>
      <c r="I6" s="135"/>
      <c r="J6" s="135"/>
      <c r="K6" s="135"/>
      <c r="L6" s="135"/>
      <c r="M6" s="135"/>
      <c r="N6" s="353"/>
      <c r="O6" s="354"/>
      <c r="P6" s="143" t="s">
        <v>221</v>
      </c>
      <c r="Q6" s="143"/>
      <c r="R6" s="143"/>
      <c r="S6" s="143"/>
      <c r="T6" s="143"/>
      <c r="U6" s="143"/>
      <c r="V6" s="135"/>
      <c r="W6" s="135"/>
      <c r="X6" s="135"/>
      <c r="Y6" s="135"/>
      <c r="Z6" s="135"/>
      <c r="AA6" s="353"/>
      <c r="AB6" s="354"/>
      <c r="AP6" s="144">
        <v>2</v>
      </c>
      <c r="AQ6" s="145">
        <v>14861844634</v>
      </c>
    </row>
    <row r="7" spans="1:43" ht="14.65" customHeight="1">
      <c r="B7" s="146"/>
      <c r="C7" s="141" t="s">
        <v>222</v>
      </c>
      <c r="D7" s="141"/>
      <c r="E7" s="141"/>
      <c r="F7" s="141"/>
      <c r="G7" s="141"/>
      <c r="H7" s="141"/>
      <c r="I7" s="135"/>
      <c r="J7" s="135"/>
      <c r="K7" s="135"/>
      <c r="L7" s="135"/>
      <c r="M7" s="135"/>
      <c r="N7" s="353">
        <v>14861844634</v>
      </c>
      <c r="O7" s="354"/>
      <c r="P7" s="143"/>
      <c r="Q7" s="141" t="s">
        <v>223</v>
      </c>
      <c r="R7" s="141"/>
      <c r="S7" s="141"/>
      <c r="T7" s="141"/>
      <c r="U7" s="141"/>
      <c r="V7" s="135"/>
      <c r="W7" s="135"/>
      <c r="X7" s="135"/>
      <c r="Y7" s="135"/>
      <c r="Z7" s="135"/>
      <c r="AA7" s="353">
        <v>3532662416</v>
      </c>
      <c r="AB7" s="354"/>
      <c r="AP7" s="144">
        <v>3</v>
      </c>
      <c r="AQ7" s="145">
        <v>14250609318</v>
      </c>
    </row>
    <row r="8" spans="1:43" ht="14.65" customHeight="1">
      <c r="B8" s="146"/>
      <c r="C8" s="141"/>
      <c r="D8" s="141" t="s">
        <v>224</v>
      </c>
      <c r="E8" s="141"/>
      <c r="F8" s="141"/>
      <c r="G8" s="141"/>
      <c r="H8" s="141"/>
      <c r="I8" s="135"/>
      <c r="J8" s="135"/>
      <c r="K8" s="135"/>
      <c r="L8" s="135"/>
      <c r="M8" s="135"/>
      <c r="N8" s="353">
        <v>14250609318</v>
      </c>
      <c r="O8" s="354"/>
      <c r="P8" s="143"/>
      <c r="Q8" s="141"/>
      <c r="R8" s="141" t="s">
        <v>225</v>
      </c>
      <c r="S8" s="141"/>
      <c r="T8" s="141"/>
      <c r="U8" s="141"/>
      <c r="V8" s="135"/>
      <c r="W8" s="135"/>
      <c r="X8" s="135"/>
      <c r="Y8" s="135"/>
      <c r="Z8" s="135"/>
      <c r="AA8" s="353">
        <v>3059761309</v>
      </c>
      <c r="AB8" s="354"/>
      <c r="AP8" s="144">
        <v>4</v>
      </c>
      <c r="AQ8" s="145">
        <v>4163911095</v>
      </c>
    </row>
    <row r="9" spans="1:43" ht="14.65" customHeight="1">
      <c r="B9" s="146"/>
      <c r="C9" s="141"/>
      <c r="D9" s="141"/>
      <c r="E9" s="141" t="s">
        <v>226</v>
      </c>
      <c r="F9" s="141"/>
      <c r="G9" s="141"/>
      <c r="H9" s="141"/>
      <c r="I9" s="135"/>
      <c r="J9" s="135"/>
      <c r="K9" s="135"/>
      <c r="L9" s="135"/>
      <c r="M9" s="135"/>
      <c r="N9" s="353">
        <v>4163911095</v>
      </c>
      <c r="O9" s="354"/>
      <c r="P9" s="143"/>
      <c r="Q9" s="141"/>
      <c r="R9" s="147" t="s">
        <v>227</v>
      </c>
      <c r="S9" s="141"/>
      <c r="T9" s="141"/>
      <c r="U9" s="141"/>
      <c r="V9" s="135"/>
      <c r="W9" s="135"/>
      <c r="X9" s="135"/>
      <c r="Y9" s="135"/>
      <c r="Z9" s="135"/>
      <c r="AA9" s="353">
        <v>2729107</v>
      </c>
      <c r="AB9" s="354"/>
      <c r="AP9" s="144">
        <v>5</v>
      </c>
      <c r="AQ9" s="145">
        <v>1175833667</v>
      </c>
    </row>
    <row r="10" spans="1:43" ht="14.65" customHeight="1">
      <c r="B10" s="146"/>
      <c r="C10" s="141"/>
      <c r="D10" s="141"/>
      <c r="E10" s="141"/>
      <c r="F10" s="141" t="s">
        <v>228</v>
      </c>
      <c r="G10" s="141"/>
      <c r="H10" s="141"/>
      <c r="I10" s="135"/>
      <c r="J10" s="135"/>
      <c r="K10" s="135"/>
      <c r="L10" s="135"/>
      <c r="M10" s="135"/>
      <c r="N10" s="353">
        <v>1175833667</v>
      </c>
      <c r="O10" s="354"/>
      <c r="P10" s="143"/>
      <c r="Q10" s="141"/>
      <c r="R10" s="141" t="s">
        <v>229</v>
      </c>
      <c r="S10" s="141"/>
      <c r="T10" s="141"/>
      <c r="U10" s="141"/>
      <c r="V10" s="135"/>
      <c r="W10" s="135"/>
      <c r="X10" s="135"/>
      <c r="Y10" s="135"/>
      <c r="Z10" s="135"/>
      <c r="AA10" s="353">
        <v>470172000</v>
      </c>
      <c r="AB10" s="354"/>
      <c r="AH10" s="148"/>
      <c r="AP10" s="144">
        <v>6</v>
      </c>
      <c r="AQ10" s="145">
        <v>244821050</v>
      </c>
    </row>
    <row r="11" spans="1:43" ht="14.65" customHeight="1">
      <c r="B11" s="146"/>
      <c r="C11" s="141"/>
      <c r="D11" s="141"/>
      <c r="E11" s="141"/>
      <c r="F11" s="141" t="s">
        <v>230</v>
      </c>
      <c r="G11" s="141"/>
      <c r="H11" s="141"/>
      <c r="I11" s="135"/>
      <c r="J11" s="135"/>
      <c r="K11" s="135"/>
      <c r="L11" s="135"/>
      <c r="M11" s="135"/>
      <c r="N11" s="353">
        <v>244821050</v>
      </c>
      <c r="O11" s="354"/>
      <c r="P11" s="143"/>
      <c r="Q11" s="141"/>
      <c r="R11" s="141" t="s">
        <v>231</v>
      </c>
      <c r="S11" s="141"/>
      <c r="T11" s="141"/>
      <c r="U11" s="141"/>
      <c r="V11" s="135"/>
      <c r="W11" s="135"/>
      <c r="X11" s="135"/>
      <c r="Y11" s="135"/>
      <c r="Z11" s="135"/>
      <c r="AA11" s="353" t="s">
        <v>205</v>
      </c>
      <c r="AB11" s="354"/>
      <c r="AP11" s="144">
        <v>7</v>
      </c>
      <c r="AQ11" s="145">
        <v>7167126741</v>
      </c>
    </row>
    <row r="12" spans="1:43" ht="14.65" customHeight="1">
      <c r="B12" s="146"/>
      <c r="C12" s="141"/>
      <c r="D12" s="141"/>
      <c r="E12" s="141"/>
      <c r="F12" s="141" t="s">
        <v>232</v>
      </c>
      <c r="G12" s="141"/>
      <c r="H12" s="141"/>
      <c r="I12" s="135"/>
      <c r="J12" s="135"/>
      <c r="K12" s="135"/>
      <c r="L12" s="135"/>
      <c r="M12" s="135"/>
      <c r="N12" s="353">
        <v>7167126741</v>
      </c>
      <c r="O12" s="354"/>
      <c r="P12" s="143"/>
      <c r="Q12" s="143"/>
      <c r="R12" s="141" t="s">
        <v>233</v>
      </c>
      <c r="S12" s="141"/>
      <c r="T12" s="141"/>
      <c r="U12" s="141"/>
      <c r="V12" s="135"/>
      <c r="W12" s="135"/>
      <c r="X12" s="135"/>
      <c r="Y12" s="135"/>
      <c r="Z12" s="135"/>
      <c r="AA12" s="353" t="s">
        <v>205</v>
      </c>
      <c r="AB12" s="354"/>
      <c r="AP12" s="144">
        <v>8</v>
      </c>
      <c r="AQ12" s="145">
        <v>-4788360772</v>
      </c>
    </row>
    <row r="13" spans="1:43" ht="14.65" customHeight="1">
      <c r="B13" s="146"/>
      <c r="C13" s="141"/>
      <c r="D13" s="141"/>
      <c r="E13" s="141"/>
      <c r="F13" s="141" t="s">
        <v>234</v>
      </c>
      <c r="G13" s="141"/>
      <c r="H13" s="141"/>
      <c r="I13" s="135"/>
      <c r="J13" s="135"/>
      <c r="K13" s="135"/>
      <c r="L13" s="135"/>
      <c r="M13" s="135"/>
      <c r="N13" s="353">
        <v>-4788360772</v>
      </c>
      <c r="O13" s="354"/>
      <c r="P13" s="143"/>
      <c r="Q13" s="141" t="s">
        <v>235</v>
      </c>
      <c r="R13" s="141"/>
      <c r="S13" s="141"/>
      <c r="T13" s="141"/>
      <c r="U13" s="141"/>
      <c r="V13" s="135"/>
      <c r="W13" s="135"/>
      <c r="X13" s="135"/>
      <c r="Y13" s="135"/>
      <c r="Z13" s="135"/>
      <c r="AA13" s="353">
        <v>404158245</v>
      </c>
      <c r="AB13" s="354"/>
      <c r="AP13" s="144">
        <v>9</v>
      </c>
      <c r="AQ13" s="145">
        <v>1346560438</v>
      </c>
    </row>
    <row r="14" spans="1:43" ht="14.65" customHeight="1">
      <c r="B14" s="146"/>
      <c r="C14" s="141"/>
      <c r="D14" s="141"/>
      <c r="E14" s="141"/>
      <c r="F14" s="141" t="s">
        <v>236</v>
      </c>
      <c r="G14" s="141"/>
      <c r="H14" s="141"/>
      <c r="I14" s="135"/>
      <c r="J14" s="135"/>
      <c r="K14" s="135"/>
      <c r="L14" s="135"/>
      <c r="M14" s="135"/>
      <c r="N14" s="353">
        <v>1346560438</v>
      </c>
      <c r="O14" s="354"/>
      <c r="P14" s="143"/>
      <c r="Q14" s="143"/>
      <c r="R14" s="147" t="s">
        <v>237</v>
      </c>
      <c r="S14" s="141"/>
      <c r="T14" s="141"/>
      <c r="U14" s="141"/>
      <c r="V14" s="135"/>
      <c r="W14" s="135"/>
      <c r="X14" s="135"/>
      <c r="Y14" s="135"/>
      <c r="Z14" s="135"/>
      <c r="AA14" s="353">
        <v>338823181</v>
      </c>
      <c r="AB14" s="354"/>
      <c r="AP14" s="144">
        <v>10</v>
      </c>
      <c r="AQ14" s="145">
        <v>-994696699</v>
      </c>
    </row>
    <row r="15" spans="1:43" ht="14.65" customHeight="1">
      <c r="B15" s="146"/>
      <c r="C15" s="141"/>
      <c r="D15" s="141"/>
      <c r="E15" s="141"/>
      <c r="F15" s="141" t="s">
        <v>238</v>
      </c>
      <c r="G15" s="141"/>
      <c r="H15" s="141"/>
      <c r="I15" s="135"/>
      <c r="J15" s="135"/>
      <c r="K15" s="135"/>
      <c r="L15" s="135"/>
      <c r="M15" s="135"/>
      <c r="N15" s="353">
        <v>-994696699</v>
      </c>
      <c r="O15" s="354"/>
      <c r="P15" s="143"/>
      <c r="Q15" s="143"/>
      <c r="R15" s="147" t="s">
        <v>239</v>
      </c>
      <c r="S15" s="147"/>
      <c r="T15" s="147"/>
      <c r="U15" s="147"/>
      <c r="V15" s="149"/>
      <c r="W15" s="149"/>
      <c r="X15" s="149"/>
      <c r="Y15" s="149"/>
      <c r="Z15" s="149"/>
      <c r="AA15" s="353">
        <v>234320</v>
      </c>
      <c r="AB15" s="354"/>
      <c r="AP15" s="144">
        <v>11</v>
      </c>
      <c r="AQ15" s="145" t="s">
        <v>205</v>
      </c>
    </row>
    <row r="16" spans="1:43" ht="14.65" customHeight="1">
      <c r="B16" s="146"/>
      <c r="C16" s="141"/>
      <c r="D16" s="141"/>
      <c r="E16" s="141"/>
      <c r="F16" s="141" t="s">
        <v>240</v>
      </c>
      <c r="G16" s="150"/>
      <c r="H16" s="150"/>
      <c r="I16" s="151"/>
      <c r="J16" s="151"/>
      <c r="K16" s="151"/>
      <c r="L16" s="151"/>
      <c r="M16" s="151"/>
      <c r="N16" s="353" t="s">
        <v>205</v>
      </c>
      <c r="O16" s="354"/>
      <c r="P16" s="143"/>
      <c r="Q16" s="143"/>
      <c r="R16" s="147" t="s">
        <v>241</v>
      </c>
      <c r="S16" s="147"/>
      <c r="T16" s="147"/>
      <c r="U16" s="147"/>
      <c r="V16" s="149"/>
      <c r="W16" s="149"/>
      <c r="X16" s="149"/>
      <c r="Y16" s="149"/>
      <c r="Z16" s="149"/>
      <c r="AA16" s="353" t="s">
        <v>205</v>
      </c>
      <c r="AB16" s="354"/>
      <c r="AP16" s="144">
        <v>12</v>
      </c>
      <c r="AQ16" s="145" t="s">
        <v>205</v>
      </c>
    </row>
    <row r="17" spans="2:43" ht="14.65" customHeight="1">
      <c r="B17" s="146"/>
      <c r="C17" s="141"/>
      <c r="D17" s="141"/>
      <c r="E17" s="141"/>
      <c r="F17" s="141" t="s">
        <v>242</v>
      </c>
      <c r="G17" s="150"/>
      <c r="H17" s="150"/>
      <c r="I17" s="151"/>
      <c r="J17" s="151"/>
      <c r="K17" s="151"/>
      <c r="L17" s="151"/>
      <c r="M17" s="151"/>
      <c r="N17" s="353" t="s">
        <v>205</v>
      </c>
      <c r="O17" s="354"/>
      <c r="P17" s="135"/>
      <c r="Q17" s="143"/>
      <c r="R17" s="147" t="s">
        <v>243</v>
      </c>
      <c r="S17" s="147"/>
      <c r="T17" s="147"/>
      <c r="U17" s="147"/>
      <c r="V17" s="149"/>
      <c r="W17" s="149"/>
      <c r="X17" s="149"/>
      <c r="Y17" s="149"/>
      <c r="Z17" s="149"/>
      <c r="AA17" s="353" t="s">
        <v>205</v>
      </c>
      <c r="AB17" s="354"/>
      <c r="AP17" s="144">
        <v>13</v>
      </c>
      <c r="AQ17" s="145" t="s">
        <v>205</v>
      </c>
    </row>
    <row r="18" spans="2:43" ht="14.65" customHeight="1">
      <c r="B18" s="146"/>
      <c r="C18" s="141"/>
      <c r="D18" s="141"/>
      <c r="E18" s="141"/>
      <c r="F18" s="141" t="s">
        <v>244</v>
      </c>
      <c r="G18" s="150"/>
      <c r="H18" s="150"/>
      <c r="I18" s="151"/>
      <c r="J18" s="151"/>
      <c r="K18" s="151"/>
      <c r="L18" s="151"/>
      <c r="M18" s="151"/>
      <c r="N18" s="353" t="s">
        <v>205</v>
      </c>
      <c r="O18" s="354"/>
      <c r="P18" s="135"/>
      <c r="Q18" s="143"/>
      <c r="R18" s="147" t="s">
        <v>245</v>
      </c>
      <c r="S18" s="147"/>
      <c r="T18" s="147"/>
      <c r="U18" s="147"/>
      <c r="V18" s="149"/>
      <c r="W18" s="149"/>
      <c r="X18" s="149"/>
      <c r="Y18" s="149"/>
      <c r="Z18" s="149"/>
      <c r="AA18" s="353" t="s">
        <v>205</v>
      </c>
      <c r="AB18" s="354"/>
      <c r="AP18" s="144">
        <v>14</v>
      </c>
      <c r="AQ18" s="145" t="s">
        <v>205</v>
      </c>
    </row>
    <row r="19" spans="2:43" ht="14.65" customHeight="1">
      <c r="B19" s="146"/>
      <c r="C19" s="141"/>
      <c r="D19" s="141"/>
      <c r="E19" s="141"/>
      <c r="F19" s="141" t="s">
        <v>246</v>
      </c>
      <c r="G19" s="150"/>
      <c r="H19" s="150"/>
      <c r="I19" s="151"/>
      <c r="J19" s="151"/>
      <c r="K19" s="151"/>
      <c r="L19" s="151"/>
      <c r="M19" s="151"/>
      <c r="N19" s="353" t="s">
        <v>205</v>
      </c>
      <c r="O19" s="354"/>
      <c r="P19" s="143"/>
      <c r="Q19" s="143"/>
      <c r="R19" s="141" t="s">
        <v>247</v>
      </c>
      <c r="S19" s="141"/>
      <c r="T19" s="141"/>
      <c r="U19" s="141"/>
      <c r="V19" s="135"/>
      <c r="W19" s="135"/>
      <c r="X19" s="135"/>
      <c r="Y19" s="135"/>
      <c r="Z19" s="135"/>
      <c r="AA19" s="353">
        <v>32641918</v>
      </c>
      <c r="AB19" s="354"/>
      <c r="AP19" s="144">
        <v>15</v>
      </c>
      <c r="AQ19" s="145" t="s">
        <v>205</v>
      </c>
    </row>
    <row r="20" spans="2:43" ht="14.65" customHeight="1">
      <c r="B20" s="146"/>
      <c r="C20" s="141"/>
      <c r="D20" s="141"/>
      <c r="E20" s="141"/>
      <c r="F20" s="141" t="s">
        <v>248</v>
      </c>
      <c r="G20" s="150"/>
      <c r="H20" s="150"/>
      <c r="I20" s="151"/>
      <c r="J20" s="151"/>
      <c r="K20" s="151"/>
      <c r="L20" s="151"/>
      <c r="M20" s="151"/>
      <c r="N20" s="353" t="s">
        <v>205</v>
      </c>
      <c r="O20" s="354"/>
      <c r="P20" s="143"/>
      <c r="Q20" s="143"/>
      <c r="R20" s="147" t="s">
        <v>249</v>
      </c>
      <c r="S20" s="143"/>
      <c r="T20" s="143"/>
      <c r="U20" s="143"/>
      <c r="V20" s="135"/>
      <c r="W20" s="135"/>
      <c r="X20" s="135"/>
      <c r="Y20" s="135"/>
      <c r="Z20" s="135"/>
      <c r="AA20" s="353">
        <v>32458826</v>
      </c>
      <c r="AB20" s="354"/>
      <c r="AP20" s="144">
        <v>16</v>
      </c>
      <c r="AQ20" s="145" t="s">
        <v>205</v>
      </c>
    </row>
    <row r="21" spans="2:43" ht="14.65" customHeight="1">
      <c r="B21" s="146"/>
      <c r="C21" s="141"/>
      <c r="D21" s="141"/>
      <c r="E21" s="141"/>
      <c r="F21" s="141" t="s">
        <v>250</v>
      </c>
      <c r="G21" s="150"/>
      <c r="H21" s="150"/>
      <c r="I21" s="151"/>
      <c r="J21" s="151"/>
      <c r="K21" s="151"/>
      <c r="L21" s="151"/>
      <c r="M21" s="151"/>
      <c r="N21" s="353" t="s">
        <v>205</v>
      </c>
      <c r="O21" s="354"/>
      <c r="P21" s="143"/>
      <c r="Q21" s="143"/>
      <c r="R21" s="143" t="s">
        <v>233</v>
      </c>
      <c r="S21" s="143"/>
      <c r="T21" s="143"/>
      <c r="U21" s="143"/>
      <c r="V21" s="135"/>
      <c r="W21" s="135"/>
      <c r="X21" s="135"/>
      <c r="Y21" s="135"/>
      <c r="Z21" s="135"/>
      <c r="AA21" s="353" t="s">
        <v>205</v>
      </c>
      <c r="AB21" s="354"/>
      <c r="AP21" s="144">
        <v>17</v>
      </c>
      <c r="AQ21" s="145" t="s">
        <v>205</v>
      </c>
    </row>
    <row r="22" spans="2:43" ht="14.65" customHeight="1">
      <c r="B22" s="146"/>
      <c r="C22" s="141"/>
      <c r="D22" s="141"/>
      <c r="E22" s="141"/>
      <c r="F22" s="141" t="s">
        <v>233</v>
      </c>
      <c r="G22" s="141"/>
      <c r="H22" s="141"/>
      <c r="I22" s="135"/>
      <c r="J22" s="135"/>
      <c r="K22" s="135"/>
      <c r="L22" s="135"/>
      <c r="M22" s="135"/>
      <c r="N22" s="353" t="s">
        <v>205</v>
      </c>
      <c r="O22" s="354"/>
      <c r="P22" s="373" t="s">
        <v>251</v>
      </c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5">
        <v>3936820661</v>
      </c>
      <c r="AB22" s="376"/>
      <c r="AP22" s="144">
        <v>18</v>
      </c>
      <c r="AQ22" s="145" t="s">
        <v>205</v>
      </c>
    </row>
    <row r="23" spans="2:43" ht="14.65" customHeight="1">
      <c r="B23" s="146"/>
      <c r="C23" s="141"/>
      <c r="D23" s="141"/>
      <c r="E23" s="141"/>
      <c r="F23" s="141" t="s">
        <v>252</v>
      </c>
      <c r="G23" s="141"/>
      <c r="H23" s="141"/>
      <c r="I23" s="135"/>
      <c r="J23" s="135"/>
      <c r="K23" s="135"/>
      <c r="L23" s="135"/>
      <c r="M23" s="135"/>
      <c r="N23" s="353" t="s">
        <v>205</v>
      </c>
      <c r="O23" s="354"/>
      <c r="P23" s="143" t="s">
        <v>253</v>
      </c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377"/>
      <c r="AB23" s="378"/>
      <c r="AP23" s="144">
        <v>19</v>
      </c>
      <c r="AQ23" s="145">
        <v>12626670</v>
      </c>
    </row>
    <row r="24" spans="2:43" ht="14.65" customHeight="1">
      <c r="B24" s="146"/>
      <c r="C24" s="141"/>
      <c r="D24" s="141"/>
      <c r="E24" s="141"/>
      <c r="F24" s="141" t="s">
        <v>254</v>
      </c>
      <c r="G24" s="141"/>
      <c r="H24" s="141"/>
      <c r="I24" s="135"/>
      <c r="J24" s="135"/>
      <c r="K24" s="135"/>
      <c r="L24" s="135"/>
      <c r="M24" s="135"/>
      <c r="N24" s="353">
        <v>12626670</v>
      </c>
      <c r="O24" s="354"/>
      <c r="P24" s="143"/>
      <c r="Q24" s="147" t="s">
        <v>255</v>
      </c>
      <c r="R24" s="153"/>
      <c r="S24" s="153"/>
      <c r="T24" s="153"/>
      <c r="U24" s="153"/>
      <c r="V24" s="154"/>
      <c r="W24" s="154"/>
      <c r="X24" s="154"/>
      <c r="Y24" s="154"/>
      <c r="Z24" s="154"/>
      <c r="AA24" s="353">
        <v>16529629276</v>
      </c>
      <c r="AB24" s="354"/>
      <c r="AP24" s="144">
        <v>20</v>
      </c>
      <c r="AQ24" s="145">
        <v>10042778154</v>
      </c>
    </row>
    <row r="25" spans="2:43" ht="14.65" customHeight="1">
      <c r="B25" s="146"/>
      <c r="C25" s="141"/>
      <c r="D25" s="141"/>
      <c r="E25" s="141" t="s">
        <v>256</v>
      </c>
      <c r="F25" s="141"/>
      <c r="G25" s="141"/>
      <c r="H25" s="141"/>
      <c r="I25" s="135"/>
      <c r="J25" s="135"/>
      <c r="K25" s="135"/>
      <c r="L25" s="135"/>
      <c r="M25" s="135"/>
      <c r="N25" s="353">
        <v>10042778154</v>
      </c>
      <c r="O25" s="354"/>
      <c r="P25" s="143"/>
      <c r="Q25" s="135" t="s">
        <v>257</v>
      </c>
      <c r="R25" s="153"/>
      <c r="S25" s="153"/>
      <c r="T25" s="153"/>
      <c r="U25" s="153"/>
      <c r="V25" s="154"/>
      <c r="W25" s="154"/>
      <c r="X25" s="154"/>
      <c r="Y25" s="154"/>
      <c r="Z25" s="154"/>
      <c r="AA25" s="353">
        <v>-3657694553</v>
      </c>
      <c r="AB25" s="354"/>
      <c r="AP25" s="144">
        <v>21</v>
      </c>
      <c r="AQ25" s="145">
        <v>60634718</v>
      </c>
    </row>
    <row r="26" spans="2:43" ht="14.65" customHeight="1">
      <c r="B26" s="146"/>
      <c r="C26" s="141"/>
      <c r="D26" s="141"/>
      <c r="E26" s="141"/>
      <c r="F26" s="141" t="s">
        <v>228</v>
      </c>
      <c r="G26" s="141"/>
      <c r="H26" s="141"/>
      <c r="I26" s="135"/>
      <c r="J26" s="135"/>
      <c r="K26" s="135"/>
      <c r="L26" s="135"/>
      <c r="M26" s="135"/>
      <c r="N26" s="353">
        <v>60634718</v>
      </c>
      <c r="O26" s="354"/>
      <c r="P26" s="140"/>
      <c r="Q26" s="135"/>
      <c r="R26" s="135"/>
      <c r="S26" s="135"/>
      <c r="T26" s="135"/>
      <c r="U26" s="135"/>
      <c r="V26" s="135"/>
      <c r="W26" s="135"/>
      <c r="X26" s="135"/>
      <c r="Y26" s="135"/>
      <c r="Z26" s="155"/>
      <c r="AA26" s="353"/>
      <c r="AB26" s="354"/>
      <c r="AP26" s="144">
        <v>22</v>
      </c>
      <c r="AQ26" s="145">
        <v>14426627</v>
      </c>
    </row>
    <row r="27" spans="2:43" ht="14.65" customHeight="1">
      <c r="B27" s="146"/>
      <c r="C27" s="141"/>
      <c r="D27" s="141"/>
      <c r="E27" s="141"/>
      <c r="F27" s="141" t="s">
        <v>232</v>
      </c>
      <c r="G27" s="141"/>
      <c r="H27" s="141"/>
      <c r="I27" s="135"/>
      <c r="J27" s="135"/>
      <c r="K27" s="135"/>
      <c r="L27" s="135"/>
      <c r="M27" s="135"/>
      <c r="N27" s="353">
        <v>14426627</v>
      </c>
      <c r="O27" s="354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353"/>
      <c r="AB27" s="354"/>
      <c r="AP27" s="144">
        <v>23</v>
      </c>
      <c r="AQ27" s="145">
        <v>-8855095</v>
      </c>
    </row>
    <row r="28" spans="2:43" ht="14.65" customHeight="1">
      <c r="B28" s="146"/>
      <c r="C28" s="141"/>
      <c r="D28" s="141"/>
      <c r="E28" s="141"/>
      <c r="F28" s="141" t="s">
        <v>234</v>
      </c>
      <c r="G28" s="141"/>
      <c r="H28" s="141"/>
      <c r="I28" s="135"/>
      <c r="J28" s="135"/>
      <c r="K28" s="135"/>
      <c r="L28" s="135"/>
      <c r="M28" s="135"/>
      <c r="N28" s="353">
        <v>-8855095</v>
      </c>
      <c r="O28" s="354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353"/>
      <c r="AB28" s="354"/>
      <c r="AP28" s="144">
        <v>24</v>
      </c>
      <c r="AQ28" s="145">
        <v>21048368598</v>
      </c>
    </row>
    <row r="29" spans="2:43" ht="14.65" customHeight="1">
      <c r="B29" s="146"/>
      <c r="C29" s="141"/>
      <c r="D29" s="141"/>
      <c r="E29" s="141"/>
      <c r="F29" s="141" t="s">
        <v>236</v>
      </c>
      <c r="G29" s="141"/>
      <c r="H29" s="141"/>
      <c r="I29" s="135"/>
      <c r="J29" s="135"/>
      <c r="K29" s="135"/>
      <c r="L29" s="135"/>
      <c r="M29" s="135"/>
      <c r="N29" s="353">
        <v>21048368598</v>
      </c>
      <c r="O29" s="354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353"/>
      <c r="AB29" s="354"/>
      <c r="AP29" s="144">
        <v>25</v>
      </c>
      <c r="AQ29" s="145">
        <v>-11195093801</v>
      </c>
    </row>
    <row r="30" spans="2:43" ht="14.65" customHeight="1">
      <c r="B30" s="146"/>
      <c r="C30" s="141"/>
      <c r="D30" s="141"/>
      <c r="E30" s="141"/>
      <c r="F30" s="141" t="s">
        <v>238</v>
      </c>
      <c r="G30" s="141"/>
      <c r="H30" s="141"/>
      <c r="I30" s="135"/>
      <c r="J30" s="135"/>
      <c r="K30" s="135"/>
      <c r="L30" s="135"/>
      <c r="M30" s="135"/>
      <c r="N30" s="353">
        <v>-11195093801</v>
      </c>
      <c r="O30" s="354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353"/>
      <c r="AB30" s="354"/>
      <c r="AP30" s="144">
        <v>26</v>
      </c>
      <c r="AQ30" s="145" t="s">
        <v>205</v>
      </c>
    </row>
    <row r="31" spans="2:43" ht="14.65" customHeight="1">
      <c r="B31" s="146"/>
      <c r="C31" s="141"/>
      <c r="D31" s="141"/>
      <c r="E31" s="141"/>
      <c r="F31" s="141" t="s">
        <v>233</v>
      </c>
      <c r="G31" s="141"/>
      <c r="H31" s="141"/>
      <c r="I31" s="135"/>
      <c r="J31" s="135"/>
      <c r="K31" s="135"/>
      <c r="L31" s="135"/>
      <c r="M31" s="135"/>
      <c r="N31" s="353" t="s">
        <v>205</v>
      </c>
      <c r="O31" s="354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353"/>
      <c r="AB31" s="354"/>
      <c r="AP31" s="144">
        <v>27</v>
      </c>
      <c r="AQ31" s="145" t="s">
        <v>205</v>
      </c>
    </row>
    <row r="32" spans="2:43" ht="14.65" customHeight="1">
      <c r="B32" s="146"/>
      <c r="C32" s="141"/>
      <c r="D32" s="141"/>
      <c r="E32" s="141"/>
      <c r="F32" s="141" t="s">
        <v>252</v>
      </c>
      <c r="G32" s="141"/>
      <c r="H32" s="141"/>
      <c r="I32" s="135"/>
      <c r="J32" s="135"/>
      <c r="K32" s="135"/>
      <c r="L32" s="135"/>
      <c r="M32" s="135"/>
      <c r="N32" s="353" t="s">
        <v>205</v>
      </c>
      <c r="O32" s="354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353"/>
      <c r="AB32" s="354"/>
      <c r="AP32" s="144">
        <v>28</v>
      </c>
      <c r="AQ32" s="145">
        <v>123297107</v>
      </c>
    </row>
    <row r="33" spans="2:43" ht="14.65" customHeight="1">
      <c r="B33" s="146"/>
      <c r="C33" s="141"/>
      <c r="D33" s="141"/>
      <c r="E33" s="141"/>
      <c r="F33" s="141" t="s">
        <v>254</v>
      </c>
      <c r="G33" s="141"/>
      <c r="H33" s="141"/>
      <c r="I33" s="135"/>
      <c r="J33" s="135"/>
      <c r="K33" s="135"/>
      <c r="L33" s="135"/>
      <c r="M33" s="135"/>
      <c r="N33" s="353">
        <v>123297107</v>
      </c>
      <c r="O33" s="354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353"/>
      <c r="AB33" s="354"/>
      <c r="AP33" s="144">
        <v>29</v>
      </c>
      <c r="AQ33" s="145">
        <v>86562693</v>
      </c>
    </row>
    <row r="34" spans="2:43" ht="14.65" customHeight="1">
      <c r="B34" s="146"/>
      <c r="C34" s="141"/>
      <c r="D34" s="141"/>
      <c r="E34" s="141" t="s">
        <v>258</v>
      </c>
      <c r="F34" s="156"/>
      <c r="G34" s="156"/>
      <c r="H34" s="156"/>
      <c r="I34" s="157"/>
      <c r="J34" s="157"/>
      <c r="K34" s="157"/>
      <c r="L34" s="157"/>
      <c r="M34" s="157"/>
      <c r="N34" s="353">
        <v>86562693</v>
      </c>
      <c r="O34" s="354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353"/>
      <c r="AB34" s="354"/>
      <c r="AP34" s="144">
        <v>30</v>
      </c>
      <c r="AQ34" s="145">
        <v>-42642624</v>
      </c>
    </row>
    <row r="35" spans="2:43" ht="14.65" customHeight="1">
      <c r="B35" s="146"/>
      <c r="C35" s="141"/>
      <c r="D35" s="141"/>
      <c r="E35" s="141" t="s">
        <v>259</v>
      </c>
      <c r="F35" s="156"/>
      <c r="G35" s="156"/>
      <c r="H35" s="156"/>
      <c r="I35" s="157"/>
      <c r="J35" s="157"/>
      <c r="K35" s="157"/>
      <c r="L35" s="157"/>
      <c r="M35" s="157"/>
      <c r="N35" s="353">
        <v>-42642624</v>
      </c>
      <c r="O35" s="354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353"/>
      <c r="AB35" s="354"/>
      <c r="AP35" s="144">
        <v>31</v>
      </c>
      <c r="AQ35" s="145">
        <v>1289200</v>
      </c>
    </row>
    <row r="36" spans="2:43" ht="14.65" customHeight="1">
      <c r="B36" s="146"/>
      <c r="C36" s="141"/>
      <c r="D36" s="141" t="s">
        <v>260</v>
      </c>
      <c r="E36" s="141"/>
      <c r="F36" s="156"/>
      <c r="G36" s="156"/>
      <c r="H36" s="156"/>
      <c r="I36" s="157"/>
      <c r="J36" s="157"/>
      <c r="K36" s="157"/>
      <c r="L36" s="157"/>
      <c r="M36" s="157"/>
      <c r="N36" s="353">
        <v>1289200</v>
      </c>
      <c r="O36" s="354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353"/>
      <c r="AB36" s="354"/>
      <c r="AP36" s="144">
        <v>32</v>
      </c>
      <c r="AQ36" s="145">
        <v>1289200</v>
      </c>
    </row>
    <row r="37" spans="2:43" ht="14.65" customHeight="1">
      <c r="B37" s="146"/>
      <c r="C37" s="141"/>
      <c r="D37" s="141"/>
      <c r="E37" s="141" t="s">
        <v>261</v>
      </c>
      <c r="F37" s="141"/>
      <c r="G37" s="141"/>
      <c r="H37" s="141"/>
      <c r="I37" s="135"/>
      <c r="J37" s="135"/>
      <c r="K37" s="135"/>
      <c r="L37" s="135"/>
      <c r="M37" s="135"/>
      <c r="N37" s="353">
        <v>1289200</v>
      </c>
      <c r="O37" s="354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353"/>
      <c r="AB37" s="354"/>
      <c r="AP37" s="144">
        <v>33</v>
      </c>
      <c r="AQ37" s="145" t="s">
        <v>205</v>
      </c>
    </row>
    <row r="38" spans="2:43" ht="14.65" customHeight="1">
      <c r="B38" s="146"/>
      <c r="C38" s="141"/>
      <c r="D38" s="141"/>
      <c r="E38" s="141" t="s">
        <v>233</v>
      </c>
      <c r="F38" s="141"/>
      <c r="G38" s="141"/>
      <c r="H38" s="141"/>
      <c r="I38" s="135"/>
      <c r="J38" s="135"/>
      <c r="K38" s="135"/>
      <c r="L38" s="135"/>
      <c r="M38" s="135"/>
      <c r="N38" s="353" t="s">
        <v>205</v>
      </c>
      <c r="O38" s="354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353"/>
      <c r="AB38" s="354"/>
      <c r="AP38" s="144">
        <v>34</v>
      </c>
      <c r="AQ38" s="145">
        <v>609946116</v>
      </c>
    </row>
    <row r="39" spans="2:43" ht="14.65" customHeight="1">
      <c r="B39" s="146"/>
      <c r="C39" s="141"/>
      <c r="D39" s="141" t="s">
        <v>262</v>
      </c>
      <c r="E39" s="141"/>
      <c r="F39" s="141"/>
      <c r="G39" s="141"/>
      <c r="H39" s="141"/>
      <c r="I39" s="141"/>
      <c r="J39" s="135"/>
      <c r="K39" s="135"/>
      <c r="L39" s="135"/>
      <c r="M39" s="135"/>
      <c r="N39" s="353">
        <v>609946116</v>
      </c>
      <c r="O39" s="354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353"/>
      <c r="AB39" s="354"/>
      <c r="AP39" s="144">
        <v>35</v>
      </c>
      <c r="AQ39" s="145">
        <v>65166444</v>
      </c>
    </row>
    <row r="40" spans="2:43" ht="14.65" customHeight="1">
      <c r="B40" s="146"/>
      <c r="C40" s="141"/>
      <c r="D40" s="141"/>
      <c r="E40" s="141" t="s">
        <v>263</v>
      </c>
      <c r="F40" s="141"/>
      <c r="G40" s="141"/>
      <c r="H40" s="141"/>
      <c r="I40" s="141"/>
      <c r="J40" s="135"/>
      <c r="K40" s="135"/>
      <c r="L40" s="135"/>
      <c r="M40" s="135"/>
      <c r="N40" s="353">
        <v>65166444</v>
      </c>
      <c r="O40" s="354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353"/>
      <c r="AB40" s="354"/>
      <c r="AP40" s="144">
        <v>36</v>
      </c>
      <c r="AQ40" s="145" t="s">
        <v>205</v>
      </c>
    </row>
    <row r="41" spans="2:43" ht="14.65" customHeight="1">
      <c r="B41" s="146"/>
      <c r="C41" s="141"/>
      <c r="D41" s="141"/>
      <c r="E41" s="141"/>
      <c r="F41" s="147" t="s">
        <v>264</v>
      </c>
      <c r="G41" s="141"/>
      <c r="H41" s="141"/>
      <c r="I41" s="141"/>
      <c r="J41" s="135"/>
      <c r="K41" s="135"/>
      <c r="L41" s="135"/>
      <c r="M41" s="135"/>
      <c r="N41" s="353" t="s">
        <v>205</v>
      </c>
      <c r="O41" s="354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353"/>
      <c r="AB41" s="354"/>
      <c r="AP41" s="144">
        <v>37</v>
      </c>
      <c r="AQ41" s="145">
        <v>65166444</v>
      </c>
    </row>
    <row r="42" spans="2:43" ht="14.65" customHeight="1">
      <c r="B42" s="146"/>
      <c r="C42" s="141"/>
      <c r="D42" s="141"/>
      <c r="E42" s="141"/>
      <c r="F42" s="147" t="s">
        <v>265</v>
      </c>
      <c r="G42" s="141"/>
      <c r="H42" s="141"/>
      <c r="I42" s="141"/>
      <c r="J42" s="135"/>
      <c r="K42" s="135"/>
      <c r="L42" s="135"/>
      <c r="M42" s="135"/>
      <c r="N42" s="353">
        <v>65166444</v>
      </c>
      <c r="O42" s="354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353"/>
      <c r="AB42" s="354"/>
      <c r="AP42" s="144">
        <v>38</v>
      </c>
      <c r="AQ42" s="145" t="s">
        <v>205</v>
      </c>
    </row>
    <row r="43" spans="2:43" ht="14.65" customHeight="1">
      <c r="B43" s="146"/>
      <c r="C43" s="141"/>
      <c r="D43" s="141"/>
      <c r="E43" s="141"/>
      <c r="F43" s="147" t="s">
        <v>233</v>
      </c>
      <c r="G43" s="141"/>
      <c r="H43" s="141"/>
      <c r="I43" s="141"/>
      <c r="J43" s="135"/>
      <c r="K43" s="135"/>
      <c r="L43" s="135"/>
      <c r="M43" s="135"/>
      <c r="N43" s="353" t="s">
        <v>205</v>
      </c>
      <c r="O43" s="354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349"/>
      <c r="AB43" s="350"/>
      <c r="AP43" s="144">
        <v>39</v>
      </c>
      <c r="AQ43" s="145">
        <v>-30935346</v>
      </c>
    </row>
    <row r="44" spans="2:43" ht="14.65" customHeight="1">
      <c r="B44" s="146"/>
      <c r="C44" s="141"/>
      <c r="D44" s="141"/>
      <c r="E44" s="141" t="s">
        <v>266</v>
      </c>
      <c r="F44" s="141"/>
      <c r="G44" s="141"/>
      <c r="H44" s="141"/>
      <c r="I44" s="135"/>
      <c r="J44" s="135"/>
      <c r="K44" s="135"/>
      <c r="L44" s="135"/>
      <c r="M44" s="135"/>
      <c r="N44" s="353">
        <v>-30935346</v>
      </c>
      <c r="O44" s="354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349"/>
      <c r="AB44" s="350"/>
      <c r="AP44" s="144">
        <v>40</v>
      </c>
      <c r="AQ44" s="145">
        <v>24016860</v>
      </c>
    </row>
    <row r="45" spans="2:43" ht="14.65" customHeight="1">
      <c r="B45" s="146"/>
      <c r="C45" s="141"/>
      <c r="D45" s="141"/>
      <c r="E45" s="141" t="s">
        <v>267</v>
      </c>
      <c r="F45" s="141"/>
      <c r="G45" s="141"/>
      <c r="H45" s="141"/>
      <c r="I45" s="135"/>
      <c r="J45" s="135"/>
      <c r="K45" s="135"/>
      <c r="L45" s="135"/>
      <c r="M45" s="135"/>
      <c r="N45" s="353">
        <v>24016860</v>
      </c>
      <c r="O45" s="354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349"/>
      <c r="AB45" s="350"/>
      <c r="AP45" s="144">
        <v>41</v>
      </c>
      <c r="AQ45" s="145" t="s">
        <v>205</v>
      </c>
    </row>
    <row r="46" spans="2:43" ht="14.65" customHeight="1">
      <c r="B46" s="146"/>
      <c r="C46" s="141"/>
      <c r="D46" s="141"/>
      <c r="E46" s="141" t="s">
        <v>268</v>
      </c>
      <c r="F46" s="141"/>
      <c r="G46" s="141"/>
      <c r="H46" s="141"/>
      <c r="I46" s="135"/>
      <c r="J46" s="135"/>
      <c r="K46" s="135"/>
      <c r="L46" s="135"/>
      <c r="M46" s="135"/>
      <c r="N46" s="353" t="s">
        <v>205</v>
      </c>
      <c r="O46" s="354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353"/>
      <c r="AB46" s="354"/>
      <c r="AP46" s="144">
        <v>42</v>
      </c>
      <c r="AQ46" s="145">
        <v>552779050</v>
      </c>
    </row>
    <row r="47" spans="2:43" ht="14.65" customHeight="1">
      <c r="B47" s="146"/>
      <c r="C47" s="141"/>
      <c r="D47" s="141"/>
      <c r="E47" s="141" t="s">
        <v>269</v>
      </c>
      <c r="F47" s="141"/>
      <c r="G47" s="141"/>
      <c r="H47" s="141"/>
      <c r="I47" s="135"/>
      <c r="J47" s="135"/>
      <c r="K47" s="135"/>
      <c r="L47" s="135"/>
      <c r="M47" s="135"/>
      <c r="N47" s="353">
        <v>552779050</v>
      </c>
      <c r="O47" s="354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349"/>
      <c r="AB47" s="350"/>
      <c r="AP47" s="144">
        <v>43</v>
      </c>
      <c r="AQ47" s="145" t="s">
        <v>205</v>
      </c>
    </row>
    <row r="48" spans="2:43" ht="14.65" customHeight="1">
      <c r="B48" s="146"/>
      <c r="C48" s="141"/>
      <c r="D48" s="141"/>
      <c r="E48" s="141"/>
      <c r="F48" s="147" t="s">
        <v>270</v>
      </c>
      <c r="G48" s="141"/>
      <c r="H48" s="141"/>
      <c r="I48" s="135"/>
      <c r="J48" s="135"/>
      <c r="K48" s="135"/>
      <c r="L48" s="135"/>
      <c r="M48" s="135"/>
      <c r="N48" s="353" t="s">
        <v>205</v>
      </c>
      <c r="O48" s="354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353"/>
      <c r="AB48" s="354"/>
      <c r="AP48" s="144">
        <v>44</v>
      </c>
      <c r="AQ48" s="145">
        <v>552779050</v>
      </c>
    </row>
    <row r="49" spans="2:43" ht="14.65" customHeight="1">
      <c r="B49" s="146"/>
      <c r="C49" s="135"/>
      <c r="D49" s="141"/>
      <c r="E49" s="141"/>
      <c r="F49" s="141" t="s">
        <v>233</v>
      </c>
      <c r="G49" s="141"/>
      <c r="H49" s="141"/>
      <c r="I49" s="135"/>
      <c r="J49" s="135"/>
      <c r="K49" s="135"/>
      <c r="L49" s="135"/>
      <c r="M49" s="135"/>
      <c r="N49" s="353">
        <v>552779050</v>
      </c>
      <c r="O49" s="354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353"/>
      <c r="AB49" s="354"/>
      <c r="AP49" s="144">
        <v>45</v>
      </c>
      <c r="AQ49" s="145" t="s">
        <v>205</v>
      </c>
    </row>
    <row r="50" spans="2:43" ht="14.65" customHeight="1">
      <c r="B50" s="146"/>
      <c r="C50" s="135"/>
      <c r="D50" s="141"/>
      <c r="E50" s="141" t="s">
        <v>233</v>
      </c>
      <c r="F50" s="141"/>
      <c r="G50" s="141"/>
      <c r="H50" s="141"/>
      <c r="I50" s="135"/>
      <c r="J50" s="135"/>
      <c r="K50" s="135"/>
      <c r="L50" s="135"/>
      <c r="M50" s="135"/>
      <c r="N50" s="353" t="s">
        <v>205</v>
      </c>
      <c r="O50" s="354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353"/>
      <c r="AB50" s="354"/>
      <c r="AP50" s="144">
        <v>46</v>
      </c>
      <c r="AQ50" s="145">
        <v>-1080892</v>
      </c>
    </row>
    <row r="51" spans="2:43" ht="14.65" customHeight="1">
      <c r="B51" s="146"/>
      <c r="C51" s="135"/>
      <c r="D51" s="141"/>
      <c r="E51" s="147" t="s">
        <v>271</v>
      </c>
      <c r="F51" s="141"/>
      <c r="G51" s="141"/>
      <c r="H51" s="141"/>
      <c r="I51" s="135"/>
      <c r="J51" s="135"/>
      <c r="K51" s="135"/>
      <c r="L51" s="135"/>
      <c r="M51" s="135"/>
      <c r="N51" s="353">
        <v>-1080892</v>
      </c>
      <c r="O51" s="354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353"/>
      <c r="AB51" s="354"/>
      <c r="AP51" s="144">
        <v>47</v>
      </c>
      <c r="AQ51" s="145">
        <v>1946910750</v>
      </c>
    </row>
    <row r="52" spans="2:43" ht="14.65" customHeight="1">
      <c r="B52" s="146"/>
      <c r="C52" s="135" t="s">
        <v>272</v>
      </c>
      <c r="D52" s="141"/>
      <c r="E52" s="142"/>
      <c r="F52" s="142"/>
      <c r="G52" s="142"/>
      <c r="H52" s="135"/>
      <c r="I52" s="135"/>
      <c r="J52" s="135"/>
      <c r="K52" s="135"/>
      <c r="L52" s="135"/>
      <c r="M52" s="135"/>
      <c r="N52" s="353">
        <v>1946910750</v>
      </c>
      <c r="O52" s="354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353"/>
      <c r="AB52" s="354"/>
      <c r="AP52" s="144">
        <v>48</v>
      </c>
      <c r="AQ52" s="145">
        <v>275942999</v>
      </c>
    </row>
    <row r="53" spans="2:43" ht="14.65" customHeight="1">
      <c r="B53" s="146"/>
      <c r="C53" s="135"/>
      <c r="D53" s="141" t="s">
        <v>273</v>
      </c>
      <c r="E53" s="142"/>
      <c r="F53" s="142"/>
      <c r="G53" s="142"/>
      <c r="H53" s="135"/>
      <c r="I53" s="135"/>
      <c r="J53" s="135"/>
      <c r="K53" s="135"/>
      <c r="L53" s="135"/>
      <c r="M53" s="135"/>
      <c r="N53" s="353">
        <v>275942999</v>
      </c>
      <c r="O53" s="354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349"/>
      <c r="AB53" s="350"/>
      <c r="AP53" s="144">
        <v>49</v>
      </c>
      <c r="AQ53" s="145">
        <v>3342342</v>
      </c>
    </row>
    <row r="54" spans="2:43" ht="14.65" customHeight="1">
      <c r="B54" s="146"/>
      <c r="C54" s="135"/>
      <c r="D54" s="147" t="s">
        <v>274</v>
      </c>
      <c r="E54" s="141"/>
      <c r="F54" s="156"/>
      <c r="G54" s="153"/>
      <c r="H54" s="153"/>
      <c r="I54" s="154"/>
      <c r="J54" s="135"/>
      <c r="K54" s="135"/>
      <c r="L54" s="135"/>
      <c r="M54" s="135"/>
      <c r="N54" s="353">
        <v>3342342</v>
      </c>
      <c r="O54" s="354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353"/>
      <c r="AB54" s="354"/>
      <c r="AP54" s="144">
        <v>50</v>
      </c>
      <c r="AQ54" s="145" t="s">
        <v>205</v>
      </c>
    </row>
    <row r="55" spans="2:43" ht="14.65" customHeight="1">
      <c r="B55" s="146"/>
      <c r="C55" s="135"/>
      <c r="D55" s="141" t="s">
        <v>275</v>
      </c>
      <c r="E55" s="141"/>
      <c r="F55" s="141"/>
      <c r="G55" s="141"/>
      <c r="H55" s="141"/>
      <c r="I55" s="135"/>
      <c r="J55" s="135"/>
      <c r="K55" s="135"/>
      <c r="L55" s="135"/>
      <c r="M55" s="135"/>
      <c r="N55" s="353" t="s">
        <v>205</v>
      </c>
      <c r="O55" s="354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353"/>
      <c r="AB55" s="354"/>
      <c r="AP55" s="144">
        <v>51</v>
      </c>
      <c r="AQ55" s="145">
        <v>1667784642</v>
      </c>
    </row>
    <row r="56" spans="2:43" ht="14.65" customHeight="1">
      <c r="B56" s="146"/>
      <c r="C56" s="141"/>
      <c r="D56" s="141" t="s">
        <v>269</v>
      </c>
      <c r="E56" s="141"/>
      <c r="F56" s="156"/>
      <c r="G56" s="153"/>
      <c r="H56" s="153"/>
      <c r="I56" s="154"/>
      <c r="J56" s="154"/>
      <c r="K56" s="154"/>
      <c r="L56" s="154"/>
      <c r="M56" s="154"/>
      <c r="N56" s="353">
        <v>1667784642</v>
      </c>
      <c r="O56" s="354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353"/>
      <c r="AB56" s="354"/>
      <c r="AP56" s="144">
        <v>52</v>
      </c>
      <c r="AQ56" s="145">
        <v>1616144806</v>
      </c>
    </row>
    <row r="57" spans="2:43" ht="14.65" customHeight="1">
      <c r="B57" s="146"/>
      <c r="C57" s="141"/>
      <c r="D57" s="141"/>
      <c r="E57" s="141" t="s">
        <v>276</v>
      </c>
      <c r="F57" s="141"/>
      <c r="G57" s="141"/>
      <c r="H57" s="141"/>
      <c r="I57" s="135"/>
      <c r="J57" s="135"/>
      <c r="K57" s="135"/>
      <c r="L57" s="135"/>
      <c r="M57" s="135"/>
      <c r="N57" s="353">
        <v>1616144806</v>
      </c>
      <c r="O57" s="354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353"/>
      <c r="AB57" s="354"/>
      <c r="AP57" s="144">
        <v>53</v>
      </c>
      <c r="AQ57" s="145">
        <v>51639836</v>
      </c>
    </row>
    <row r="58" spans="2:43" ht="14.65" customHeight="1">
      <c r="B58" s="146"/>
      <c r="C58" s="141"/>
      <c r="D58" s="141"/>
      <c r="E58" s="147" t="s">
        <v>270</v>
      </c>
      <c r="F58" s="141"/>
      <c r="G58" s="141"/>
      <c r="H58" s="141"/>
      <c r="I58" s="135"/>
      <c r="J58" s="135"/>
      <c r="K58" s="135"/>
      <c r="L58" s="135"/>
      <c r="M58" s="135"/>
      <c r="N58" s="353">
        <v>51639836</v>
      </c>
      <c r="O58" s="354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353"/>
      <c r="AB58" s="354"/>
      <c r="AP58" s="144">
        <v>54</v>
      </c>
      <c r="AQ58" s="145" t="s">
        <v>205</v>
      </c>
    </row>
    <row r="59" spans="2:43" ht="14.65" customHeight="1">
      <c r="B59" s="146"/>
      <c r="C59" s="141"/>
      <c r="D59" s="141" t="s">
        <v>277</v>
      </c>
      <c r="E59" s="141"/>
      <c r="F59" s="156"/>
      <c r="G59" s="153"/>
      <c r="H59" s="153"/>
      <c r="I59" s="154"/>
      <c r="J59" s="154"/>
      <c r="K59" s="154"/>
      <c r="L59" s="154"/>
      <c r="M59" s="154"/>
      <c r="N59" s="353" t="s">
        <v>205</v>
      </c>
      <c r="O59" s="354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353"/>
      <c r="AB59" s="354"/>
      <c r="AP59" s="144">
        <v>55</v>
      </c>
      <c r="AQ59" s="145" t="s">
        <v>205</v>
      </c>
    </row>
    <row r="60" spans="2:43" ht="14.65" customHeight="1">
      <c r="B60" s="146"/>
      <c r="C60" s="141"/>
      <c r="D60" s="141" t="s">
        <v>233</v>
      </c>
      <c r="E60" s="141"/>
      <c r="F60" s="141"/>
      <c r="G60" s="141"/>
      <c r="H60" s="141"/>
      <c r="I60" s="135"/>
      <c r="J60" s="135"/>
      <c r="K60" s="135"/>
      <c r="L60" s="135"/>
      <c r="M60" s="135"/>
      <c r="N60" s="353" t="s">
        <v>205</v>
      </c>
      <c r="O60" s="354"/>
      <c r="P60" s="368"/>
      <c r="Q60" s="369"/>
      <c r="R60" s="369"/>
      <c r="S60" s="369"/>
      <c r="T60" s="369"/>
      <c r="U60" s="369"/>
      <c r="V60" s="369"/>
      <c r="W60" s="369"/>
      <c r="X60" s="369"/>
      <c r="Y60" s="369"/>
      <c r="Z60" s="370"/>
      <c r="AA60" s="371"/>
      <c r="AB60" s="372"/>
      <c r="AP60" s="144">
        <v>56</v>
      </c>
      <c r="AQ60" s="145">
        <v>-159233</v>
      </c>
    </row>
    <row r="61" spans="2:43" ht="16.5" customHeight="1" thickBot="1">
      <c r="B61" s="146"/>
      <c r="C61" s="141"/>
      <c r="D61" s="147" t="s">
        <v>271</v>
      </c>
      <c r="E61" s="141"/>
      <c r="F61" s="141"/>
      <c r="G61" s="141"/>
      <c r="H61" s="141"/>
      <c r="I61" s="135"/>
      <c r="J61" s="135"/>
      <c r="K61" s="135"/>
      <c r="L61" s="135"/>
      <c r="M61" s="135"/>
      <c r="N61" s="385">
        <v>-159233</v>
      </c>
      <c r="O61" s="386"/>
      <c r="P61" s="355" t="s">
        <v>278</v>
      </c>
      <c r="Q61" s="356"/>
      <c r="R61" s="356"/>
      <c r="S61" s="356"/>
      <c r="T61" s="356"/>
      <c r="U61" s="356"/>
      <c r="V61" s="356"/>
      <c r="W61" s="356"/>
      <c r="X61" s="356"/>
      <c r="Y61" s="356"/>
      <c r="Z61" s="357"/>
      <c r="AA61" s="358">
        <v>12871934723</v>
      </c>
      <c r="AB61" s="359"/>
      <c r="AP61" s="144">
        <v>1</v>
      </c>
      <c r="AQ61" s="145">
        <v>16808755384</v>
      </c>
    </row>
    <row r="62" spans="2:43" ht="14.65" customHeight="1" thickBot="1">
      <c r="B62" s="360" t="s">
        <v>279</v>
      </c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  <c r="N62" s="363">
        <v>16808755384</v>
      </c>
      <c r="O62" s="364"/>
      <c r="P62" s="365" t="s">
        <v>280</v>
      </c>
      <c r="Q62" s="366"/>
      <c r="R62" s="366"/>
      <c r="S62" s="366"/>
      <c r="T62" s="366"/>
      <c r="U62" s="366"/>
      <c r="V62" s="366"/>
      <c r="W62" s="366"/>
      <c r="X62" s="366"/>
      <c r="Y62" s="366"/>
      <c r="Z62" s="367"/>
      <c r="AA62" s="363">
        <v>16808755384</v>
      </c>
      <c r="AB62" s="364"/>
      <c r="AP62" s="144">
        <v>59</v>
      </c>
      <c r="AQ62" s="145">
        <v>3532662416</v>
      </c>
    </row>
    <row r="63" spans="2:43" ht="9.75" customHeight="1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AA63" s="158"/>
      <c r="AB63" s="158"/>
      <c r="AP63" s="144">
        <v>60</v>
      </c>
      <c r="AQ63" s="145">
        <v>3059761309</v>
      </c>
    </row>
    <row r="64" spans="2:43" ht="14.65" customHeight="1"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AA64" s="134"/>
      <c r="AB64" s="134"/>
      <c r="AP64" s="144">
        <v>61</v>
      </c>
      <c r="AQ64" s="145">
        <v>2729107</v>
      </c>
    </row>
    <row r="65" spans="1:43" ht="5.45" customHeight="1">
      <c r="AA65" s="138"/>
      <c r="AB65" s="138"/>
      <c r="AP65" s="144">
        <v>62</v>
      </c>
      <c r="AQ65" s="145">
        <v>470172000</v>
      </c>
    </row>
    <row r="66" spans="1:43" ht="14.65" customHeight="1">
      <c r="M66" s="159"/>
      <c r="AP66" s="144">
        <v>63</v>
      </c>
      <c r="AQ66" s="145" t="s">
        <v>205</v>
      </c>
    </row>
    <row r="67" spans="1:43" ht="14.65" customHeight="1">
      <c r="M67" s="160"/>
      <c r="AP67" s="144">
        <v>64</v>
      </c>
      <c r="AQ67" s="145" t="s">
        <v>205</v>
      </c>
    </row>
    <row r="68" spans="1:43" ht="14.65" customHeight="1">
      <c r="AP68" s="144">
        <v>65</v>
      </c>
      <c r="AQ68" s="145">
        <v>404158245</v>
      </c>
    </row>
    <row r="69" spans="1:43" ht="14.65" customHeight="1">
      <c r="AP69" s="144">
        <v>66</v>
      </c>
      <c r="AQ69" s="145">
        <v>338823181</v>
      </c>
    </row>
    <row r="70" spans="1:43" ht="14.65" customHeight="1">
      <c r="AP70" s="144">
        <v>67</v>
      </c>
      <c r="AQ70" s="145">
        <v>234320</v>
      </c>
    </row>
    <row r="71" spans="1:43" ht="14.65" customHeight="1">
      <c r="AP71" s="144">
        <v>68</v>
      </c>
      <c r="AQ71" s="145" t="s">
        <v>205</v>
      </c>
    </row>
    <row r="72" spans="1:43" ht="14.65" customHeight="1">
      <c r="AP72" s="144">
        <v>69</v>
      </c>
      <c r="AQ72" s="145" t="s">
        <v>205</v>
      </c>
    </row>
    <row r="73" spans="1:43" ht="14.65" customHeight="1">
      <c r="AP73" s="144">
        <v>70</v>
      </c>
      <c r="AQ73" s="145" t="s">
        <v>205</v>
      </c>
    </row>
    <row r="74" spans="1:43" ht="14.65" customHeight="1">
      <c r="AP74" s="144">
        <v>71</v>
      </c>
      <c r="AQ74" s="145">
        <v>32641918</v>
      </c>
    </row>
    <row r="75" spans="1:43" ht="14.65" customHeight="1">
      <c r="AP75" s="144">
        <v>72</v>
      </c>
      <c r="AQ75" s="145">
        <v>32458826</v>
      </c>
    </row>
    <row r="76" spans="1:43" ht="14.65" customHeight="1">
      <c r="AP76" s="144">
        <v>73</v>
      </c>
      <c r="AQ76" s="145" t="s">
        <v>205</v>
      </c>
    </row>
    <row r="77" spans="1:43" ht="14.65" customHeight="1">
      <c r="A77" s="134"/>
      <c r="AP77" s="144">
        <v>58</v>
      </c>
      <c r="AQ77" s="145">
        <v>3936820661</v>
      </c>
    </row>
    <row r="78" spans="1:43" ht="14.65" customHeight="1">
      <c r="A78" s="138"/>
      <c r="AP78" s="144">
        <v>75</v>
      </c>
      <c r="AQ78" s="145">
        <v>16529629276</v>
      </c>
    </row>
    <row r="79" spans="1:43" ht="14.65" customHeight="1"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P79" s="144">
        <v>76</v>
      </c>
      <c r="AQ79" s="145">
        <v>-3657694553</v>
      </c>
    </row>
    <row r="80" spans="1:43" ht="14.65" customHeight="1"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P80" s="132">
        <v>74</v>
      </c>
      <c r="AQ80" s="145">
        <v>12871934723</v>
      </c>
    </row>
    <row r="81" spans="1:43" ht="14.65" customHeight="1">
      <c r="AP81" s="132">
        <v>57</v>
      </c>
      <c r="AQ81" s="145">
        <v>16808755384</v>
      </c>
    </row>
    <row r="82" spans="1:43" ht="14.65" customHeight="1">
      <c r="AP82" s="161"/>
      <c r="AQ82" s="161"/>
    </row>
    <row r="83" spans="1:43" s="134" customFormat="1" ht="14.65" customHeigh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P83" s="162"/>
      <c r="AQ83" s="162"/>
    </row>
    <row r="84" spans="1:43" s="138" customFormat="1" ht="14.65" hidden="1" customHeigh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P84" s="132"/>
      <c r="AQ84" s="132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</row>
    <row r="106" spans="2:28" ht="14.65" hidden="1" customHeight="1"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AA106" s="134"/>
      <c r="AB106" s="134"/>
    </row>
    <row r="107" spans="2:28" ht="14.65" hidden="1" customHeight="1">
      <c r="AA107" s="138"/>
      <c r="AB107" s="138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34"/>
    </row>
    <row r="120" spans="1:43" ht="14.65" hidden="1" customHeight="1">
      <c r="A120" s="138"/>
    </row>
    <row r="121" spans="1:43" ht="14.65" hidden="1" customHeight="1"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43" ht="14.65" hidden="1" customHeight="1"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spans="1:43" ht="14.65" hidden="1" customHeight="1"/>
    <row r="124" spans="1:43" ht="14.65" hidden="1" customHeight="1">
      <c r="AP124" s="161"/>
      <c r="AQ124" s="161"/>
    </row>
    <row r="125" spans="1:43" s="134" customFormat="1" ht="14.65" hidden="1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P125" s="162"/>
      <c r="AQ125" s="162"/>
    </row>
    <row r="126" spans="1:43" s="138" customFormat="1" ht="14.65" hidden="1" customHeigh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P126" s="132"/>
      <c r="AQ126" s="132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</row>
    <row r="160" spans="2:28" ht="14.65" hidden="1" customHeight="1"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AA160" s="134"/>
      <c r="AB160" s="134"/>
    </row>
    <row r="161" spans="1:28" ht="14.65" hidden="1" customHeight="1">
      <c r="AA161" s="138"/>
      <c r="AB161" s="138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34"/>
    </row>
    <row r="174" spans="1:28" ht="14.65" hidden="1" customHeight="1">
      <c r="A174" s="138"/>
    </row>
    <row r="175" spans="1:28" ht="14.65" hidden="1" customHeight="1"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spans="1:28" ht="14.65" hidden="1" customHeight="1"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spans="1:43" ht="14.65" hidden="1" customHeight="1"/>
    <row r="178" spans="1:43" ht="14.65" hidden="1" customHeight="1">
      <c r="AP178" s="161"/>
      <c r="AQ178" s="161"/>
    </row>
    <row r="179" spans="1:43" s="134" customFormat="1" ht="14.65" hidden="1" customHeight="1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P179" s="162"/>
      <c r="AQ179" s="162"/>
    </row>
    <row r="180" spans="1:43" s="138" customFormat="1" ht="14.65" hidden="1" customHeight="1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P180" s="132"/>
      <c r="AQ180" s="132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</row>
    <row r="220" spans="2:28" ht="14.65" hidden="1" customHeight="1">
      <c r="AA220" s="158"/>
      <c r="AB220" s="158"/>
    </row>
    <row r="221" spans="2:28" ht="14.65" hidden="1" customHeight="1"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</row>
    <row r="222" spans="2:28" ht="14.65" hidden="1" customHeight="1"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AA222" s="134"/>
      <c r="AB222" s="134"/>
    </row>
    <row r="223" spans="2:28" ht="14.65" hidden="1" customHeight="1"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AA223" s="134"/>
      <c r="AB223" s="134"/>
    </row>
    <row r="224" spans="2:28" ht="14.65" hidden="1" customHeight="1"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AA224" s="134"/>
      <c r="AB224" s="134"/>
    </row>
    <row r="225" spans="1:43" ht="14.65" hidden="1" customHeight="1"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AA225" s="134"/>
      <c r="AB225" s="134"/>
    </row>
    <row r="226" spans="1:43" ht="14.65" hidden="1" customHeight="1"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AA226" s="134"/>
      <c r="AB226" s="134"/>
    </row>
    <row r="227" spans="1:43" ht="14.65" hidden="1" customHeight="1">
      <c r="AA227" s="134"/>
      <c r="AB227" s="134"/>
    </row>
    <row r="228" spans="1:43" ht="14.65" hidden="1" customHeight="1"/>
    <row r="229" spans="1:43" ht="14.65" hidden="1" customHeight="1"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</row>
    <row r="230" spans="1:43" ht="14.65" hidden="1" customHeight="1"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AA230" s="134"/>
      <c r="AB230" s="134"/>
    </row>
    <row r="231" spans="1:43" ht="14.65" hidden="1" customHeight="1"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AA231" s="134"/>
      <c r="AB231" s="134"/>
    </row>
    <row r="232" spans="1:43" ht="14.65" hidden="1" customHeight="1">
      <c r="AA232" s="134"/>
      <c r="AB232" s="134"/>
    </row>
    <row r="233" spans="1:43" ht="14.65" hidden="1" customHeight="1">
      <c r="A233" s="158"/>
    </row>
    <row r="234" spans="1:43" ht="14.65" hidden="1" customHeight="1"/>
    <row r="235" spans="1:43" ht="14.65" hidden="1" customHeight="1">
      <c r="A235" s="134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43" ht="14.65" hidden="1" customHeight="1">
      <c r="A236" s="134"/>
    </row>
    <row r="237" spans="1:43" ht="14.65" hidden="1" customHeight="1">
      <c r="A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spans="1:43" ht="14.65" hidden="1" customHeight="1">
      <c r="A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P238" s="163"/>
      <c r="AQ238" s="163"/>
    </row>
    <row r="239" spans="1:43" s="158" customFormat="1" ht="14.65" hidden="1" customHeight="1">
      <c r="A239" s="134"/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1"/>
      <c r="AB239" s="131"/>
      <c r="AP239" s="132"/>
      <c r="AQ239" s="132"/>
    </row>
    <row r="240" spans="1:43" ht="14.65" hidden="1" customHeight="1">
      <c r="A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P240" s="161"/>
      <c r="AQ240" s="161"/>
    </row>
    <row r="241" spans="1:43" s="134" customFormat="1" ht="14.65" hidden="1" customHeight="1">
      <c r="A241" s="131"/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AA241" s="131"/>
      <c r="AB241" s="131"/>
      <c r="AP241" s="161"/>
      <c r="AQ241" s="161"/>
    </row>
    <row r="242" spans="1:43" s="134" customFormat="1" ht="14.65" hidden="1" customHeight="1">
      <c r="A242" s="131"/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AA242" s="131"/>
      <c r="AB242" s="131"/>
      <c r="AP242" s="161"/>
      <c r="AQ242" s="161"/>
    </row>
    <row r="243" spans="1:43" s="134" customFormat="1" ht="14.65" hidden="1" customHeight="1"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P243" s="161"/>
      <c r="AQ243" s="161"/>
    </row>
    <row r="244" spans="1:43" s="134" customFormat="1" ht="14.65" hidden="1" customHeight="1"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P244" s="161"/>
      <c r="AQ244" s="161"/>
    </row>
    <row r="245" spans="1:43" s="134" customFormat="1" ht="14.65" hidden="1" customHeight="1"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AA245" s="131"/>
      <c r="AB245" s="131"/>
      <c r="AP245" s="161"/>
      <c r="AQ245" s="161"/>
    </row>
    <row r="246" spans="1:43" s="134" customFormat="1" ht="14.65" hidden="1" customHeight="1">
      <c r="A246" s="131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AA246" s="131"/>
      <c r="AB246" s="131"/>
      <c r="AP246" s="132"/>
      <c r="AQ246" s="132"/>
    </row>
    <row r="247" spans="1:43" ht="14.65" hidden="1" customHeight="1"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spans="1:43" ht="14.65" hidden="1" customHeight="1">
      <c r="AP248" s="161"/>
      <c r="AQ248" s="161"/>
    </row>
    <row r="249" spans="1:43" s="134" customFormat="1" ht="14.65" hidden="1" customHeight="1">
      <c r="A249" s="131"/>
      <c r="B249" s="131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P249" s="161"/>
      <c r="AQ249" s="161"/>
    </row>
    <row r="250" spans="1:43" s="134" customFormat="1" ht="14.65" hidden="1" customHeight="1">
      <c r="A250" s="131"/>
      <c r="B250" s="131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P250" s="161"/>
      <c r="AQ250" s="161"/>
    </row>
    <row r="251" spans="1:43" s="134" customFormat="1" ht="14.65" hidden="1" customHeight="1">
      <c r="A251" s="131"/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P251" s="132"/>
      <c r="AQ251" s="132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B1:AB1"/>
    <mergeCell ref="B2:AB2"/>
    <mergeCell ref="B3:AB3"/>
    <mergeCell ref="B5:M5"/>
    <mergeCell ref="N5:O5"/>
    <mergeCell ref="P5:Z5"/>
    <mergeCell ref="AA5:AB5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0" orientation="portrait" cellComments="asDisplaye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B6B2-5F39-4E26-981B-A696429935B0}">
  <sheetPr>
    <tabColor rgb="FF00B0F0"/>
  </sheetPr>
  <dimension ref="A1:V293"/>
  <sheetViews>
    <sheetView workbookViewId="0">
      <selection activeCell="J22" sqref="J22:K22"/>
    </sheetView>
  </sheetViews>
  <sheetFormatPr defaultColWidth="9" defaultRowHeight="18" customHeight="1"/>
  <cols>
    <col min="1" max="1" width="1.25" style="164" customWidth="1"/>
    <col min="2" max="10" width="2.125" style="164" customWidth="1"/>
    <col min="11" max="11" width="18.5" style="164" customWidth="1"/>
    <col min="12" max="13" width="9.125" style="164" customWidth="1"/>
    <col min="14" max="14" width="0.5" style="164" customWidth="1"/>
    <col min="15" max="20" width="9" style="164" hidden="1" customWidth="1"/>
    <col min="21" max="22" width="9" style="132" hidden="1" customWidth="1"/>
    <col min="23" max="16384" width="9" style="164"/>
  </cols>
  <sheetData>
    <row r="1" spans="1:22" ht="18" customHeight="1">
      <c r="A1" s="393" t="s">
        <v>281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22" ht="23.45" customHeight="1">
      <c r="A2" s="394" t="s">
        <v>282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165"/>
      <c r="O2" s="165"/>
    </row>
    <row r="3" spans="1:22" ht="14.1" customHeight="1">
      <c r="A3" s="395" t="s">
        <v>469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165"/>
      <c r="O3" s="165"/>
    </row>
    <row r="4" spans="1:22" ht="14.1" customHeight="1">
      <c r="A4" s="396" t="s">
        <v>470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165"/>
      <c r="O4" s="165"/>
    </row>
    <row r="5" spans="1:22" ht="15.95" customHeight="1" thickBot="1">
      <c r="A5" s="166"/>
      <c r="B5" s="165"/>
      <c r="C5" s="165"/>
      <c r="D5" s="165"/>
      <c r="E5" s="165"/>
      <c r="F5" s="165"/>
      <c r="G5" s="165"/>
      <c r="H5" s="165"/>
      <c r="I5" s="165"/>
      <c r="J5" s="165"/>
      <c r="K5" s="167"/>
      <c r="L5" s="165"/>
      <c r="M5" s="167" t="s">
        <v>215</v>
      </c>
      <c r="N5" s="165"/>
      <c r="O5" s="165"/>
    </row>
    <row r="6" spans="1:22" ht="15.95" customHeight="1" thickBot="1">
      <c r="A6" s="397" t="s">
        <v>217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9" t="s">
        <v>218</v>
      </c>
      <c r="M6" s="400"/>
      <c r="N6" s="165"/>
      <c r="O6" s="165"/>
      <c r="U6" s="144" t="s">
        <v>216</v>
      </c>
      <c r="V6" s="144"/>
    </row>
    <row r="7" spans="1:22" ht="15.95" customHeight="1">
      <c r="A7" s="168"/>
      <c r="B7" s="169" t="s">
        <v>283</v>
      </c>
      <c r="C7" s="169"/>
      <c r="D7" s="170"/>
      <c r="E7" s="169"/>
      <c r="F7" s="169"/>
      <c r="G7" s="169"/>
      <c r="H7" s="169"/>
      <c r="L7" s="387">
        <v>3911914417</v>
      </c>
      <c r="M7" s="388"/>
      <c r="U7" s="144">
        <v>78</v>
      </c>
      <c r="V7" s="145">
        <v>3911914417</v>
      </c>
    </row>
    <row r="8" spans="1:22" ht="15.95" customHeight="1">
      <c r="A8" s="168"/>
      <c r="B8" s="169"/>
      <c r="C8" s="169" t="s">
        <v>284</v>
      </c>
      <c r="D8" s="169"/>
      <c r="E8" s="169"/>
      <c r="F8" s="169"/>
      <c r="G8" s="169"/>
      <c r="H8" s="169"/>
      <c r="L8" s="387">
        <v>1959144073</v>
      </c>
      <c r="M8" s="388"/>
      <c r="U8" s="144">
        <v>79</v>
      </c>
      <c r="V8" s="145">
        <v>1959144073</v>
      </c>
    </row>
    <row r="9" spans="1:22" ht="15.95" customHeight="1">
      <c r="A9" s="168"/>
      <c r="B9" s="169"/>
      <c r="C9" s="169"/>
      <c r="D9" s="169" t="s">
        <v>285</v>
      </c>
      <c r="E9" s="169"/>
      <c r="F9" s="169"/>
      <c r="G9" s="169"/>
      <c r="H9" s="169"/>
      <c r="L9" s="387">
        <v>235498020</v>
      </c>
      <c r="M9" s="388"/>
      <c r="O9" s="164" t="s">
        <v>286</v>
      </c>
      <c r="U9" s="144">
        <v>80</v>
      </c>
      <c r="V9" s="145">
        <v>235498020</v>
      </c>
    </row>
    <row r="10" spans="1:22" ht="15.95" customHeight="1">
      <c r="A10" s="168"/>
      <c r="B10" s="169"/>
      <c r="C10" s="169"/>
      <c r="D10" s="169"/>
      <c r="E10" s="169" t="s">
        <v>287</v>
      </c>
      <c r="F10" s="169"/>
      <c r="G10" s="169"/>
      <c r="H10" s="169"/>
      <c r="L10" s="387">
        <v>128144775</v>
      </c>
      <c r="M10" s="388"/>
      <c r="U10" s="144">
        <v>81</v>
      </c>
      <c r="V10" s="145">
        <v>128144775</v>
      </c>
    </row>
    <row r="11" spans="1:22" ht="15.95" customHeight="1">
      <c r="A11" s="168"/>
      <c r="B11" s="169"/>
      <c r="C11" s="169"/>
      <c r="D11" s="169"/>
      <c r="E11" s="169" t="s">
        <v>288</v>
      </c>
      <c r="F11" s="169"/>
      <c r="G11" s="169"/>
      <c r="H11" s="169"/>
      <c r="L11" s="387">
        <v>32641918</v>
      </c>
      <c r="M11" s="388"/>
      <c r="U11" s="144">
        <v>82</v>
      </c>
      <c r="V11" s="145">
        <v>32641918</v>
      </c>
    </row>
    <row r="12" spans="1:22" ht="15.95" customHeight="1">
      <c r="A12" s="168"/>
      <c r="B12" s="169"/>
      <c r="C12" s="169"/>
      <c r="D12" s="169"/>
      <c r="E12" s="169" t="s">
        <v>289</v>
      </c>
      <c r="F12" s="169"/>
      <c r="G12" s="169"/>
      <c r="H12" s="169"/>
      <c r="L12" s="387" t="s">
        <v>205</v>
      </c>
      <c r="M12" s="388"/>
      <c r="U12" s="144">
        <v>83</v>
      </c>
      <c r="V12" s="145" t="s">
        <v>205</v>
      </c>
    </row>
    <row r="13" spans="1:22" ht="15.95" customHeight="1">
      <c r="A13" s="168"/>
      <c r="B13" s="169"/>
      <c r="C13" s="169"/>
      <c r="D13" s="169"/>
      <c r="E13" s="169" t="s">
        <v>233</v>
      </c>
      <c r="F13" s="169"/>
      <c r="G13" s="169"/>
      <c r="H13" s="169"/>
      <c r="L13" s="387">
        <v>74711327</v>
      </c>
      <c r="M13" s="388"/>
      <c r="U13" s="144">
        <v>84</v>
      </c>
      <c r="V13" s="145">
        <v>74711327</v>
      </c>
    </row>
    <row r="14" spans="1:22" ht="15.95" customHeight="1">
      <c r="A14" s="168"/>
      <c r="B14" s="169"/>
      <c r="C14" s="169"/>
      <c r="D14" s="169" t="s">
        <v>290</v>
      </c>
      <c r="E14" s="169"/>
      <c r="F14" s="169"/>
      <c r="G14" s="169"/>
      <c r="H14" s="169"/>
      <c r="L14" s="387">
        <v>1698167501</v>
      </c>
      <c r="M14" s="388"/>
      <c r="U14" s="144">
        <v>85</v>
      </c>
      <c r="V14" s="145">
        <v>1698167501</v>
      </c>
    </row>
    <row r="15" spans="1:22" ht="15.95" customHeight="1">
      <c r="A15" s="168"/>
      <c r="B15" s="169"/>
      <c r="C15" s="169"/>
      <c r="D15" s="169"/>
      <c r="E15" s="169" t="s">
        <v>291</v>
      </c>
      <c r="F15" s="169"/>
      <c r="G15" s="169"/>
      <c r="H15" s="169"/>
      <c r="L15" s="387">
        <v>904495190</v>
      </c>
      <c r="M15" s="388"/>
      <c r="U15" s="144">
        <v>86</v>
      </c>
      <c r="V15" s="145">
        <v>904495190</v>
      </c>
    </row>
    <row r="16" spans="1:22" ht="15.95" customHeight="1">
      <c r="A16" s="168"/>
      <c r="B16" s="169"/>
      <c r="C16" s="169"/>
      <c r="D16" s="169"/>
      <c r="E16" s="169" t="s">
        <v>292</v>
      </c>
      <c r="F16" s="169"/>
      <c r="G16" s="169"/>
      <c r="H16" s="169"/>
      <c r="L16" s="387">
        <v>115975009</v>
      </c>
      <c r="M16" s="388"/>
      <c r="U16" s="144">
        <v>87</v>
      </c>
      <c r="V16" s="145">
        <v>115975009</v>
      </c>
    </row>
    <row r="17" spans="1:22" ht="15.95" customHeight="1">
      <c r="A17" s="168"/>
      <c r="B17" s="169"/>
      <c r="C17" s="169"/>
      <c r="D17" s="169"/>
      <c r="E17" s="169" t="s">
        <v>293</v>
      </c>
      <c r="F17" s="169"/>
      <c r="G17" s="169"/>
      <c r="H17" s="169"/>
      <c r="L17" s="387">
        <v>677697302</v>
      </c>
      <c r="M17" s="388"/>
      <c r="U17" s="144">
        <v>88</v>
      </c>
      <c r="V17" s="145">
        <v>677697302</v>
      </c>
    </row>
    <row r="18" spans="1:22" ht="15.95" customHeight="1">
      <c r="A18" s="168"/>
      <c r="B18" s="169"/>
      <c r="C18" s="169"/>
      <c r="D18" s="169"/>
      <c r="E18" s="169" t="s">
        <v>233</v>
      </c>
      <c r="F18" s="169"/>
      <c r="G18" s="169"/>
      <c r="H18" s="169"/>
      <c r="L18" s="387" t="s">
        <v>205</v>
      </c>
      <c r="M18" s="388"/>
      <c r="U18" s="144">
        <v>89</v>
      </c>
      <c r="V18" s="145" t="s">
        <v>205</v>
      </c>
    </row>
    <row r="19" spans="1:22" ht="15.95" customHeight="1">
      <c r="A19" s="168"/>
      <c r="B19" s="169"/>
      <c r="C19" s="169"/>
      <c r="D19" s="169" t="s">
        <v>294</v>
      </c>
      <c r="E19" s="169"/>
      <c r="F19" s="169"/>
      <c r="G19" s="169"/>
      <c r="H19" s="169"/>
      <c r="L19" s="387">
        <v>25478552</v>
      </c>
      <c r="M19" s="388"/>
      <c r="U19" s="144">
        <v>90</v>
      </c>
      <c r="V19" s="145">
        <v>25478552</v>
      </c>
    </row>
    <row r="20" spans="1:22" ht="15.95" customHeight="1">
      <c r="A20" s="168"/>
      <c r="B20" s="169"/>
      <c r="C20" s="169"/>
      <c r="D20" s="170"/>
      <c r="E20" s="170" t="s">
        <v>295</v>
      </c>
      <c r="F20" s="170"/>
      <c r="G20" s="169"/>
      <c r="H20" s="169"/>
      <c r="L20" s="387">
        <v>12315095</v>
      </c>
      <c r="M20" s="388"/>
      <c r="U20" s="144">
        <v>91</v>
      </c>
      <c r="V20" s="145">
        <v>12315095</v>
      </c>
    </row>
    <row r="21" spans="1:22" ht="15.95" customHeight="1">
      <c r="A21" s="168"/>
      <c r="B21" s="169"/>
      <c r="C21" s="169"/>
      <c r="D21" s="170"/>
      <c r="E21" s="169" t="s">
        <v>296</v>
      </c>
      <c r="F21" s="169"/>
      <c r="G21" s="169"/>
      <c r="H21" s="169"/>
      <c r="L21" s="387">
        <v>1576487</v>
      </c>
      <c r="M21" s="388"/>
      <c r="U21" s="144">
        <v>92</v>
      </c>
      <c r="V21" s="145">
        <v>1576487</v>
      </c>
    </row>
    <row r="22" spans="1:22" ht="15.95" customHeight="1">
      <c r="A22" s="168"/>
      <c r="B22" s="169"/>
      <c r="C22" s="169"/>
      <c r="D22" s="170"/>
      <c r="E22" s="169" t="s">
        <v>233</v>
      </c>
      <c r="F22" s="169"/>
      <c r="G22" s="169"/>
      <c r="H22" s="169"/>
      <c r="L22" s="387">
        <v>11586970</v>
      </c>
      <c r="M22" s="388"/>
      <c r="U22" s="144">
        <v>93</v>
      </c>
      <c r="V22" s="145">
        <v>11586970</v>
      </c>
    </row>
    <row r="23" spans="1:22" ht="15.95" customHeight="1">
      <c r="A23" s="168"/>
      <c r="B23" s="169"/>
      <c r="C23" s="171" t="s">
        <v>297</v>
      </c>
      <c r="D23" s="171"/>
      <c r="E23" s="169"/>
      <c r="F23" s="169"/>
      <c r="G23" s="169"/>
      <c r="H23" s="169"/>
      <c r="L23" s="387">
        <v>1952770344</v>
      </c>
      <c r="M23" s="388"/>
      <c r="U23" s="144">
        <v>94</v>
      </c>
      <c r="V23" s="145">
        <v>1952770344</v>
      </c>
    </row>
    <row r="24" spans="1:22" ht="15.95" customHeight="1">
      <c r="A24" s="168"/>
      <c r="B24" s="169"/>
      <c r="C24" s="169"/>
      <c r="D24" s="169" t="s">
        <v>298</v>
      </c>
      <c r="E24" s="169"/>
      <c r="F24" s="169"/>
      <c r="G24" s="169"/>
      <c r="H24" s="169"/>
      <c r="L24" s="387">
        <v>1236100876</v>
      </c>
      <c r="M24" s="388"/>
      <c r="U24" s="144">
        <v>95</v>
      </c>
      <c r="V24" s="145">
        <v>1236100876</v>
      </c>
    </row>
    <row r="25" spans="1:22" ht="15.95" customHeight="1">
      <c r="A25" s="168"/>
      <c r="B25" s="169"/>
      <c r="C25" s="169"/>
      <c r="D25" s="169" t="s">
        <v>299</v>
      </c>
      <c r="E25" s="169"/>
      <c r="F25" s="169"/>
      <c r="G25" s="169"/>
      <c r="H25" s="169"/>
      <c r="L25" s="387">
        <v>401701455</v>
      </c>
      <c r="M25" s="388"/>
      <c r="U25" s="144">
        <v>96</v>
      </c>
      <c r="V25" s="145">
        <v>401701455</v>
      </c>
    </row>
    <row r="26" spans="1:22" ht="15.95" customHeight="1">
      <c r="A26" s="168"/>
      <c r="B26" s="169"/>
      <c r="C26" s="169"/>
      <c r="D26" s="169" t="s">
        <v>300</v>
      </c>
      <c r="E26" s="169"/>
      <c r="F26" s="169"/>
      <c r="G26" s="169"/>
      <c r="H26" s="169"/>
      <c r="L26" s="387">
        <v>310020497</v>
      </c>
      <c r="M26" s="388"/>
      <c r="U26" s="144">
        <v>97</v>
      </c>
      <c r="V26" s="145">
        <v>310020497</v>
      </c>
    </row>
    <row r="27" spans="1:22" ht="15.95" customHeight="1">
      <c r="A27" s="168"/>
      <c r="B27" s="169"/>
      <c r="C27" s="169"/>
      <c r="D27" s="169" t="s">
        <v>233</v>
      </c>
      <c r="E27" s="169"/>
      <c r="F27" s="169"/>
      <c r="G27" s="169"/>
      <c r="H27" s="169"/>
      <c r="L27" s="387">
        <v>4947516</v>
      </c>
      <c r="M27" s="388"/>
      <c r="U27" s="144">
        <v>98</v>
      </c>
      <c r="V27" s="145">
        <v>4947516</v>
      </c>
    </row>
    <row r="28" spans="1:22" ht="15.95" customHeight="1">
      <c r="A28" s="168"/>
      <c r="B28" s="172" t="s">
        <v>301</v>
      </c>
      <c r="C28" s="172"/>
      <c r="D28" s="169"/>
      <c r="E28" s="169"/>
      <c r="F28" s="169"/>
      <c r="G28" s="169"/>
      <c r="H28" s="169"/>
      <c r="L28" s="387">
        <v>86792678</v>
      </c>
      <c r="M28" s="388"/>
      <c r="U28" s="144">
        <v>99</v>
      </c>
      <c r="V28" s="145">
        <v>86792678</v>
      </c>
    </row>
    <row r="29" spans="1:22" ht="15.95" customHeight="1">
      <c r="A29" s="168"/>
      <c r="B29" s="169"/>
      <c r="C29" s="169" t="s">
        <v>302</v>
      </c>
      <c r="D29" s="172"/>
      <c r="E29" s="169"/>
      <c r="F29" s="169"/>
      <c r="G29" s="169"/>
      <c r="H29" s="169"/>
      <c r="I29" s="173"/>
      <c r="J29" s="173"/>
      <c r="K29" s="173"/>
      <c r="L29" s="387">
        <v>41534014</v>
      </c>
      <c r="M29" s="388"/>
      <c r="U29" s="144">
        <v>100</v>
      </c>
      <c r="V29" s="145">
        <v>41534014</v>
      </c>
    </row>
    <row r="30" spans="1:22" ht="15.95" customHeight="1">
      <c r="A30" s="168"/>
      <c r="B30" s="169"/>
      <c r="C30" s="169" t="s">
        <v>233</v>
      </c>
      <c r="D30" s="169"/>
      <c r="E30" s="170"/>
      <c r="F30" s="169"/>
      <c r="G30" s="169"/>
      <c r="H30" s="169"/>
      <c r="I30" s="173"/>
      <c r="J30" s="173"/>
      <c r="K30" s="173"/>
      <c r="L30" s="387">
        <v>45258664</v>
      </c>
      <c r="M30" s="388"/>
      <c r="U30" s="144">
        <v>101</v>
      </c>
      <c r="V30" s="145">
        <v>45258664</v>
      </c>
    </row>
    <row r="31" spans="1:22" ht="15.95" customHeight="1">
      <c r="A31" s="174" t="s">
        <v>303</v>
      </c>
      <c r="B31" s="175"/>
      <c r="C31" s="175"/>
      <c r="D31" s="175"/>
      <c r="E31" s="175"/>
      <c r="F31" s="175"/>
      <c r="G31" s="175"/>
      <c r="H31" s="175"/>
      <c r="I31" s="176"/>
      <c r="J31" s="176"/>
      <c r="K31" s="176"/>
      <c r="L31" s="391">
        <v>3825121739</v>
      </c>
      <c r="M31" s="392"/>
      <c r="U31" s="144">
        <v>77</v>
      </c>
      <c r="V31" s="145">
        <v>3825121739</v>
      </c>
    </row>
    <row r="32" spans="1:22" ht="15.95" customHeight="1">
      <c r="A32" s="168"/>
      <c r="B32" s="169" t="s">
        <v>304</v>
      </c>
      <c r="C32" s="169"/>
      <c r="D32" s="170"/>
      <c r="E32" s="169"/>
      <c r="F32" s="169"/>
      <c r="G32" s="169"/>
      <c r="H32" s="169"/>
      <c r="L32" s="387">
        <v>901968043</v>
      </c>
      <c r="M32" s="388"/>
      <c r="U32" s="144">
        <v>103</v>
      </c>
      <c r="V32" s="145">
        <v>901968043</v>
      </c>
    </row>
    <row r="33" spans="1:22" ht="15.95" customHeight="1">
      <c r="A33" s="168"/>
      <c r="B33" s="169"/>
      <c r="C33" s="170" t="s">
        <v>305</v>
      </c>
      <c r="D33" s="170"/>
      <c r="E33" s="169"/>
      <c r="F33" s="169"/>
      <c r="G33" s="169"/>
      <c r="H33" s="169"/>
      <c r="L33" s="387">
        <v>894287669</v>
      </c>
      <c r="M33" s="388"/>
      <c r="U33" s="144">
        <v>104</v>
      </c>
      <c r="V33" s="145">
        <v>894287669</v>
      </c>
    </row>
    <row r="34" spans="1:22" ht="15.95" customHeight="1">
      <c r="A34" s="168"/>
      <c r="B34" s="169"/>
      <c r="C34" s="171" t="s">
        <v>306</v>
      </c>
      <c r="D34" s="171"/>
      <c r="E34" s="169"/>
      <c r="F34" s="169"/>
      <c r="G34" s="169"/>
      <c r="H34" s="169"/>
      <c r="L34" s="387">
        <v>91959</v>
      </c>
      <c r="M34" s="388"/>
      <c r="U34" s="144">
        <v>105</v>
      </c>
      <c r="V34" s="145">
        <v>91959</v>
      </c>
    </row>
    <row r="35" spans="1:22" ht="15.95" customHeight="1">
      <c r="A35" s="168"/>
      <c r="B35" s="169"/>
      <c r="C35" s="170" t="s">
        <v>307</v>
      </c>
      <c r="D35" s="170"/>
      <c r="E35" s="169"/>
      <c r="F35" s="170"/>
      <c r="G35" s="169"/>
      <c r="H35" s="169"/>
      <c r="L35" s="387">
        <v>7567886</v>
      </c>
      <c r="M35" s="388"/>
      <c r="U35" s="144">
        <v>106</v>
      </c>
      <c r="V35" s="145">
        <v>7567886</v>
      </c>
    </row>
    <row r="36" spans="1:22" ht="15.95" customHeight="1">
      <c r="A36" s="168"/>
      <c r="B36" s="169"/>
      <c r="C36" s="169" t="s">
        <v>308</v>
      </c>
      <c r="D36" s="169"/>
      <c r="E36" s="169"/>
      <c r="F36" s="169"/>
      <c r="G36" s="169"/>
      <c r="H36" s="169"/>
      <c r="L36" s="387" t="s">
        <v>205</v>
      </c>
      <c r="M36" s="388"/>
      <c r="U36" s="144">
        <v>107</v>
      </c>
      <c r="V36" s="145" t="s">
        <v>205</v>
      </c>
    </row>
    <row r="37" spans="1:22" ht="15.95" customHeight="1">
      <c r="A37" s="168"/>
      <c r="B37" s="169"/>
      <c r="C37" s="169" t="s">
        <v>233</v>
      </c>
      <c r="D37" s="169"/>
      <c r="E37" s="169"/>
      <c r="F37" s="169"/>
      <c r="G37" s="169"/>
      <c r="H37" s="169"/>
      <c r="L37" s="387">
        <v>20529</v>
      </c>
      <c r="M37" s="388"/>
      <c r="U37" s="144">
        <v>108</v>
      </c>
      <c r="V37" s="145">
        <v>20529</v>
      </c>
    </row>
    <row r="38" spans="1:22" ht="15.95" customHeight="1">
      <c r="A38" s="168"/>
      <c r="B38" s="169" t="s">
        <v>309</v>
      </c>
      <c r="C38" s="169"/>
      <c r="D38" s="169"/>
      <c r="E38" s="169"/>
      <c r="F38" s="169"/>
      <c r="G38" s="169"/>
      <c r="H38" s="169"/>
      <c r="I38" s="173"/>
      <c r="J38" s="173"/>
      <c r="K38" s="173"/>
      <c r="L38" s="387">
        <v>37259000</v>
      </c>
      <c r="M38" s="388"/>
      <c r="U38" s="144">
        <v>109</v>
      </c>
      <c r="V38" s="145">
        <v>37259000</v>
      </c>
    </row>
    <row r="39" spans="1:22" ht="15.95" customHeight="1">
      <c r="A39" s="168"/>
      <c r="B39" s="169"/>
      <c r="C39" s="169" t="s">
        <v>310</v>
      </c>
      <c r="D39" s="169"/>
      <c r="E39" s="169"/>
      <c r="F39" s="169"/>
      <c r="G39" s="169"/>
      <c r="H39" s="169"/>
      <c r="I39" s="173"/>
      <c r="J39" s="173"/>
      <c r="K39" s="173"/>
      <c r="L39" s="387" t="s">
        <v>205</v>
      </c>
      <c r="M39" s="388"/>
      <c r="U39" s="144">
        <v>110</v>
      </c>
      <c r="V39" s="145" t="s">
        <v>205</v>
      </c>
    </row>
    <row r="40" spans="1:22" ht="15.95" customHeight="1" thickBot="1">
      <c r="A40" s="168"/>
      <c r="B40" s="169"/>
      <c r="C40" s="169" t="s">
        <v>233</v>
      </c>
      <c r="D40" s="169"/>
      <c r="E40" s="169"/>
      <c r="F40" s="169"/>
      <c r="G40" s="169"/>
      <c r="H40" s="169"/>
      <c r="I40" s="173"/>
      <c r="J40" s="173"/>
      <c r="K40" s="173"/>
      <c r="L40" s="387">
        <v>37259000</v>
      </c>
      <c r="M40" s="388"/>
      <c r="U40" s="144">
        <v>111</v>
      </c>
      <c r="V40" s="145">
        <v>37259000</v>
      </c>
    </row>
    <row r="41" spans="1:22" ht="15.95" customHeight="1" thickBot="1">
      <c r="A41" s="177" t="s">
        <v>311</v>
      </c>
      <c r="B41" s="178"/>
      <c r="C41" s="178"/>
      <c r="D41" s="178"/>
      <c r="E41" s="178"/>
      <c r="F41" s="178"/>
      <c r="G41" s="178"/>
      <c r="H41" s="178"/>
      <c r="I41" s="179"/>
      <c r="J41" s="179"/>
      <c r="K41" s="179"/>
      <c r="L41" s="389">
        <v>4689830782</v>
      </c>
      <c r="M41" s="390"/>
      <c r="U41" s="144">
        <v>102</v>
      </c>
      <c r="V41" s="145">
        <v>4689830782</v>
      </c>
    </row>
    <row r="42" spans="1:22" ht="3.75" customHeight="1">
      <c r="A42" s="180"/>
      <c r="B42" s="180"/>
      <c r="C42" s="180"/>
      <c r="D42" s="181"/>
      <c r="E42" s="181"/>
      <c r="F42" s="181"/>
      <c r="G42" s="181"/>
      <c r="H42" s="181"/>
      <c r="I42" s="182"/>
      <c r="J42" s="182"/>
      <c r="K42" s="182"/>
    </row>
    <row r="43" spans="1:22" ht="15.6" customHeight="1">
      <c r="A43" s="183"/>
      <c r="B43" s="183"/>
      <c r="C43" s="184"/>
      <c r="D43" s="184"/>
      <c r="E43" s="184"/>
      <c r="F43" s="184"/>
      <c r="G43" s="184"/>
      <c r="H43" s="184"/>
      <c r="I43" s="173"/>
      <c r="J43" s="173"/>
      <c r="K43" s="173"/>
    </row>
    <row r="44" spans="1:22" ht="15.6" customHeight="1">
      <c r="A44" s="183"/>
      <c r="B44" s="183"/>
      <c r="C44" s="183"/>
      <c r="D44" s="184"/>
      <c r="E44" s="184"/>
      <c r="F44" s="184"/>
      <c r="G44" s="184"/>
      <c r="H44" s="184"/>
      <c r="I44" s="173"/>
      <c r="J44" s="173"/>
      <c r="K44" s="173"/>
    </row>
    <row r="45" spans="1:22" ht="15.6" customHeight="1"/>
    <row r="46" spans="1:22" ht="3.75" customHeight="1"/>
    <row r="47" spans="1:22" ht="15.6" customHeight="1"/>
    <row r="48" spans="1:22" ht="15.6" customHeight="1"/>
    <row r="49" spans="1:22" ht="15.6" customHeight="1"/>
    <row r="50" spans="1:22" ht="15.6" customHeight="1"/>
    <row r="51" spans="1:22" ht="15.6" customHeight="1"/>
    <row r="52" spans="1:22" ht="15.6" customHeigh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22" ht="15.6" customHeight="1"/>
    <row r="54" spans="1:22" ht="15.6" customHeight="1"/>
    <row r="55" spans="1:22" ht="5.45" customHeight="1"/>
    <row r="56" spans="1:22" ht="15.6" customHeight="1"/>
    <row r="57" spans="1:22" ht="15.6" customHeight="1"/>
    <row r="58" spans="1:22" ht="15.6" customHeight="1"/>
    <row r="59" spans="1:22" ht="15.6" customHeight="1"/>
    <row r="60" spans="1:22" ht="15.6" customHeight="1"/>
    <row r="61" spans="1:22" ht="15.6" customHeight="1">
      <c r="U61" s="162"/>
      <c r="V61" s="162"/>
    </row>
    <row r="62" spans="1:22" ht="15.6" customHeight="1"/>
    <row r="63" spans="1:22" s="185" customFormat="1" ht="13.1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U63" s="132"/>
      <c r="V63" s="132"/>
    </row>
    <row r="64" spans="1:22" ht="18" customHeight="1">
      <c r="L64" s="185"/>
      <c r="M64" s="185"/>
      <c r="N64" s="185"/>
      <c r="O64" s="185"/>
    </row>
    <row r="65" ht="27.2" customHeight="1"/>
    <row r="86" spans="1:22" ht="18" customHeight="1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</row>
    <row r="87" spans="1:22" ht="18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</row>
    <row r="95" spans="1:22" ht="18" customHeight="1">
      <c r="U95" s="161"/>
      <c r="V95" s="161"/>
    </row>
    <row r="96" spans="1:22" ht="18" customHeight="1">
      <c r="U96" s="162"/>
      <c r="V96" s="162"/>
    </row>
    <row r="97" spans="1:22" s="170" customFormat="1" ht="18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U97" s="132"/>
      <c r="V97" s="132"/>
    </row>
    <row r="98" spans="1:22" s="185" customFormat="1" ht="13.1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70"/>
      <c r="M98" s="170"/>
      <c r="N98" s="170"/>
      <c r="O98" s="170"/>
      <c r="U98" s="132"/>
      <c r="V98" s="132"/>
    </row>
    <row r="99" spans="1:22" ht="18" customHeight="1">
      <c r="L99" s="185"/>
      <c r="M99" s="185"/>
      <c r="N99" s="185"/>
      <c r="O99" s="185"/>
    </row>
    <row r="100" spans="1:22" ht="27.2" customHeight="1"/>
    <row r="128" spans="1:11" ht="18" customHeight="1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</row>
    <row r="129" spans="1:22" ht="18" customHeigh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</row>
    <row r="137" spans="1:22" ht="18" customHeight="1">
      <c r="U137" s="161"/>
      <c r="V137" s="161"/>
    </row>
    <row r="138" spans="1:22" ht="18" customHeight="1">
      <c r="U138" s="162"/>
      <c r="V138" s="162"/>
    </row>
    <row r="139" spans="1:22" s="170" customFormat="1" ht="18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U139" s="132"/>
      <c r="V139" s="132"/>
    </row>
    <row r="140" spans="1:22" s="185" customFormat="1" ht="13.1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70"/>
      <c r="M140" s="170"/>
      <c r="N140" s="170"/>
      <c r="O140" s="170"/>
      <c r="U140" s="132"/>
      <c r="V140" s="132"/>
    </row>
    <row r="141" spans="1:22" ht="18" customHeight="1">
      <c r="L141" s="185"/>
      <c r="M141" s="185"/>
      <c r="N141" s="185"/>
      <c r="O141" s="185"/>
    </row>
    <row r="142" spans="1:22" ht="27.2" customHeight="1"/>
    <row r="143" spans="1:22" ht="14.45" customHeight="1"/>
    <row r="144" spans="1:22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spans="1:22" ht="14.45" customHeight="1"/>
    <row r="178" spans="1:22" ht="14.45" customHeight="1"/>
    <row r="179" spans="1:22" ht="14.45" customHeight="1"/>
    <row r="180" spans="1:22" ht="14.45" customHeight="1"/>
    <row r="181" spans="1:22" ht="14.45" customHeight="1"/>
    <row r="182" spans="1:22" ht="14.45" customHeight="1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</row>
    <row r="183" spans="1:22" ht="14.45" customHeigh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</row>
    <row r="184" spans="1:22" ht="14.45" customHeight="1"/>
    <row r="185" spans="1:22" ht="14.45" customHeight="1"/>
    <row r="186" spans="1:22" ht="14.45" customHeight="1"/>
    <row r="187" spans="1:22" ht="14.45" customHeight="1"/>
    <row r="188" spans="1:22" ht="14.45" customHeight="1"/>
    <row r="189" spans="1:22" ht="14.45" customHeight="1"/>
    <row r="190" spans="1:22" ht="14.45" customHeight="1"/>
    <row r="191" spans="1:22" ht="14.45" customHeight="1">
      <c r="U191" s="161"/>
      <c r="V191" s="161"/>
    </row>
    <row r="192" spans="1:22" ht="14.45" customHeight="1">
      <c r="U192" s="162"/>
      <c r="V192" s="162"/>
    </row>
    <row r="193" spans="1:22" s="170" customFormat="1" ht="14.4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U193" s="132"/>
      <c r="V193" s="132"/>
    </row>
    <row r="194" spans="1:22" s="185" customFormat="1" ht="13.1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70"/>
      <c r="M194" s="170"/>
      <c r="N194" s="170"/>
      <c r="O194" s="170"/>
      <c r="U194" s="132"/>
      <c r="V194" s="132"/>
    </row>
    <row r="195" spans="1:22" ht="18" customHeight="1">
      <c r="L195" s="185"/>
      <c r="M195" s="185"/>
      <c r="N195" s="185"/>
      <c r="O195" s="185"/>
    </row>
    <row r="196" spans="1:22" ht="27.2" customHeight="1"/>
    <row r="197" spans="1:22" ht="13.5" customHeight="1"/>
    <row r="198" spans="1:22" ht="13.5" customHeight="1"/>
    <row r="199" spans="1:22" ht="13.5" customHeight="1"/>
    <row r="200" spans="1:22" ht="13.5" customHeight="1"/>
    <row r="201" spans="1:22" ht="13.5" customHeight="1"/>
    <row r="202" spans="1:22" ht="13.5" customHeight="1"/>
    <row r="203" spans="1:22" ht="13.5" customHeight="1"/>
    <row r="204" spans="1:22" ht="13.5" customHeight="1"/>
    <row r="205" spans="1:22" ht="13.5" customHeight="1"/>
    <row r="206" spans="1:22" ht="13.5" customHeight="1"/>
    <row r="207" spans="1:22" ht="13.5" customHeight="1"/>
    <row r="208" spans="1:2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22" ht="13.5" customHeight="1"/>
    <row r="242" spans="1:22" ht="13.5" customHeight="1">
      <c r="A242" s="186"/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</row>
    <row r="243" spans="1:22" ht="13.5" customHeight="1"/>
    <row r="244" spans="1:22" ht="13.5" customHeight="1">
      <c r="A244" s="187"/>
      <c r="B244" s="187"/>
      <c r="C244" s="187"/>
      <c r="D244" s="187"/>
      <c r="E244" s="187"/>
      <c r="F244" s="187"/>
      <c r="G244" s="187"/>
      <c r="H244" s="187"/>
      <c r="I244" s="187"/>
      <c r="J244" s="187"/>
      <c r="K244" s="170"/>
    </row>
    <row r="245" spans="1:22" ht="13.5" customHeight="1">
      <c r="A245" s="187"/>
      <c r="B245" s="187"/>
      <c r="C245" s="187"/>
      <c r="D245" s="187"/>
      <c r="E245" s="187"/>
      <c r="F245" s="187"/>
      <c r="G245" s="187"/>
      <c r="H245" s="187"/>
      <c r="I245" s="187"/>
      <c r="J245" s="187"/>
      <c r="K245" s="170"/>
    </row>
    <row r="246" spans="1:22" ht="13.5" customHeight="1">
      <c r="A246" s="187"/>
      <c r="B246" s="187"/>
      <c r="C246" s="187"/>
      <c r="D246" s="187"/>
      <c r="E246" s="187"/>
      <c r="F246" s="187"/>
      <c r="G246" s="187"/>
      <c r="H246" s="187"/>
      <c r="I246" s="187"/>
      <c r="J246" s="187"/>
      <c r="K246" s="170"/>
    </row>
    <row r="247" spans="1:22" ht="13.5" customHeight="1">
      <c r="A247" s="187"/>
      <c r="B247" s="187"/>
      <c r="C247" s="187"/>
      <c r="D247" s="187"/>
      <c r="E247" s="187"/>
      <c r="F247" s="187"/>
      <c r="G247" s="187"/>
      <c r="H247" s="187"/>
      <c r="I247" s="187"/>
      <c r="J247" s="187"/>
      <c r="K247" s="170"/>
    </row>
    <row r="248" spans="1:22" ht="13.5" customHeight="1">
      <c r="A248" s="187"/>
      <c r="B248" s="187"/>
      <c r="C248" s="187"/>
      <c r="D248" s="187"/>
      <c r="E248" s="187"/>
      <c r="F248" s="187"/>
      <c r="G248" s="187"/>
      <c r="H248" s="187"/>
      <c r="I248" s="187"/>
      <c r="J248" s="187"/>
      <c r="K248" s="170"/>
    </row>
    <row r="249" spans="1:22" ht="13.5" customHeight="1">
      <c r="A249" s="187"/>
      <c r="B249" s="187"/>
      <c r="C249" s="187"/>
      <c r="D249" s="187"/>
      <c r="E249" s="187"/>
      <c r="F249" s="187"/>
      <c r="G249" s="187"/>
      <c r="H249" s="187"/>
      <c r="I249" s="187"/>
      <c r="J249" s="187"/>
      <c r="K249" s="170"/>
    </row>
    <row r="250" spans="1:22" ht="13.5" customHeight="1">
      <c r="A250" s="187"/>
      <c r="B250" s="187"/>
      <c r="C250" s="187"/>
      <c r="D250" s="187"/>
      <c r="E250" s="187"/>
      <c r="F250" s="187"/>
      <c r="G250" s="187"/>
      <c r="H250" s="187"/>
      <c r="I250" s="187"/>
      <c r="J250" s="187"/>
    </row>
    <row r="251" spans="1:22" ht="13.5" customHeight="1">
      <c r="A251" s="187"/>
      <c r="B251" s="187"/>
      <c r="C251" s="187"/>
      <c r="D251" s="187"/>
      <c r="E251" s="187"/>
      <c r="F251" s="187"/>
      <c r="G251" s="187"/>
      <c r="H251" s="187"/>
      <c r="I251" s="187"/>
      <c r="J251" s="187"/>
      <c r="U251" s="163"/>
      <c r="V251" s="163"/>
    </row>
    <row r="252" spans="1:22" ht="13.5" customHeight="1">
      <c r="A252" s="187"/>
      <c r="B252" s="187"/>
      <c r="C252" s="187"/>
      <c r="D252" s="187"/>
      <c r="E252" s="187"/>
      <c r="F252" s="187"/>
      <c r="G252" s="187"/>
      <c r="H252" s="187"/>
      <c r="I252" s="187"/>
      <c r="J252" s="187"/>
      <c r="K252" s="170"/>
    </row>
    <row r="253" spans="1:22" s="186" customFormat="1" ht="13.5" customHeight="1">
      <c r="A253" s="187"/>
      <c r="B253" s="187"/>
      <c r="C253" s="187"/>
      <c r="D253" s="187"/>
      <c r="E253" s="187"/>
      <c r="F253" s="187"/>
      <c r="G253" s="187"/>
      <c r="H253" s="187"/>
      <c r="I253" s="187"/>
      <c r="J253" s="187"/>
      <c r="K253" s="170"/>
      <c r="L253" s="164"/>
      <c r="M253" s="164"/>
      <c r="N253" s="164"/>
      <c r="O253" s="164"/>
      <c r="U253" s="161"/>
      <c r="V253" s="161"/>
    </row>
    <row r="254" spans="1:22" ht="15" customHeight="1">
      <c r="A254" s="170"/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86"/>
      <c r="M254" s="186"/>
      <c r="N254" s="186"/>
      <c r="O254" s="186"/>
      <c r="U254" s="161"/>
      <c r="V254" s="161"/>
    </row>
    <row r="255" spans="1:22" s="170" customFormat="1" ht="18" customHeight="1">
      <c r="A255" s="164"/>
      <c r="B255" s="164"/>
      <c r="C255" s="164"/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U255" s="161"/>
      <c r="V255" s="161"/>
    </row>
    <row r="256" spans="1:22" s="170" customFormat="1" ht="18" customHeight="1">
      <c r="A256" s="164"/>
      <c r="B256" s="164"/>
      <c r="C256" s="164"/>
      <c r="D256" s="164"/>
      <c r="E256" s="164"/>
      <c r="F256" s="164"/>
      <c r="G256" s="164"/>
      <c r="H256" s="164"/>
      <c r="I256" s="164"/>
      <c r="J256" s="164"/>
      <c r="K256" s="164"/>
      <c r="U256" s="161"/>
      <c r="V256" s="161"/>
    </row>
    <row r="257" spans="1:22" s="170" customFormat="1" ht="18" customHeight="1">
      <c r="A257" s="164"/>
      <c r="B257" s="164"/>
      <c r="C257" s="164"/>
      <c r="D257" s="164"/>
      <c r="E257" s="164"/>
      <c r="F257" s="164"/>
      <c r="G257" s="164"/>
      <c r="H257" s="164"/>
      <c r="I257" s="164"/>
      <c r="J257" s="164"/>
      <c r="K257" s="164"/>
      <c r="U257" s="161"/>
      <c r="V257" s="161"/>
    </row>
    <row r="258" spans="1:22" s="170" customFormat="1" ht="18" customHeight="1">
      <c r="A258" s="164"/>
      <c r="B258" s="164"/>
      <c r="C258" s="164"/>
      <c r="D258" s="164"/>
      <c r="E258" s="164"/>
      <c r="F258" s="164"/>
      <c r="G258" s="164"/>
      <c r="H258" s="164"/>
      <c r="I258" s="164"/>
      <c r="J258" s="164"/>
      <c r="K258" s="164"/>
      <c r="U258" s="161"/>
      <c r="V258" s="161"/>
    </row>
    <row r="259" spans="1:22" s="170" customFormat="1" ht="18" customHeight="1">
      <c r="A259" s="164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U259" s="132"/>
      <c r="V259" s="132"/>
    </row>
    <row r="260" spans="1:22" s="170" customFormat="1" ht="18" customHeight="1">
      <c r="A260" s="164"/>
      <c r="B260" s="164"/>
      <c r="C260" s="164"/>
      <c r="D260" s="164"/>
      <c r="E260" s="164"/>
      <c r="F260" s="164"/>
      <c r="G260" s="164"/>
      <c r="H260" s="164"/>
      <c r="I260" s="164"/>
      <c r="J260" s="164"/>
      <c r="K260" s="164"/>
      <c r="U260" s="132"/>
      <c r="V260" s="132"/>
    </row>
    <row r="261" spans="1:22" ht="18" customHeight="1">
      <c r="L261" s="170"/>
      <c r="M261" s="170"/>
      <c r="N261" s="170"/>
      <c r="O261" s="170"/>
      <c r="U261" s="161"/>
      <c r="V261" s="161"/>
    </row>
    <row r="262" spans="1:22" ht="18" customHeight="1">
      <c r="U262" s="161"/>
      <c r="V262" s="161"/>
    </row>
    <row r="263" spans="1:22" s="170" customFormat="1" ht="18" customHeight="1">
      <c r="A263" s="164"/>
      <c r="B263" s="164"/>
      <c r="C263" s="164"/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U263" s="161"/>
      <c r="V263" s="161"/>
    </row>
    <row r="264" spans="1:22" s="170" customFormat="1" ht="18" customHeight="1">
      <c r="A264" s="164"/>
      <c r="B264" s="164"/>
      <c r="C264" s="164"/>
      <c r="D264" s="164"/>
      <c r="E264" s="164"/>
      <c r="F264" s="164"/>
      <c r="G264" s="164"/>
      <c r="H264" s="164"/>
      <c r="I264" s="164"/>
      <c r="J264" s="164"/>
      <c r="K264" s="164"/>
      <c r="U264" s="132"/>
      <c r="V264" s="132"/>
    </row>
    <row r="265" spans="1:22" s="170" customFormat="1" ht="18" customHeight="1">
      <c r="A265" s="164"/>
      <c r="B265" s="164"/>
      <c r="C265" s="164"/>
      <c r="D265" s="164"/>
      <c r="E265" s="164"/>
      <c r="F265" s="164"/>
      <c r="G265" s="164"/>
      <c r="H265" s="164"/>
      <c r="I265" s="164"/>
      <c r="J265" s="164"/>
      <c r="K265" s="164"/>
      <c r="U265" s="132"/>
      <c r="V265" s="132"/>
    </row>
    <row r="266" spans="1:22" ht="18" customHeight="1">
      <c r="L266" s="170"/>
      <c r="M266" s="170"/>
      <c r="N266" s="170"/>
      <c r="O266" s="170"/>
    </row>
    <row r="267" spans="1:22" ht="15" customHeight="1"/>
    <row r="268" spans="1:22" ht="15" customHeight="1"/>
    <row r="269" spans="1:22" ht="15" customHeight="1"/>
    <row r="270" spans="1:22" ht="15" customHeight="1"/>
    <row r="271" spans="1:22" ht="15" customHeight="1"/>
    <row r="272" spans="1:2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7:M37"/>
    <mergeCell ref="L38:M38"/>
    <mergeCell ref="L39:M39"/>
    <mergeCell ref="L40:M40"/>
    <mergeCell ref="L41:M41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20" orientation="portrait" cellComments="asDisplayed"/>
  <rowBreaks count="2" manualBreakCount="2">
    <brk id="13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13F2-0D53-491D-AA48-22A1DE0CC78E}">
  <sheetPr>
    <tabColor rgb="FF00B0F0"/>
  </sheetPr>
  <dimension ref="A1:AG295"/>
  <sheetViews>
    <sheetView workbookViewId="0">
      <selection activeCell="J22" sqref="J22:K22"/>
    </sheetView>
  </sheetViews>
  <sheetFormatPr defaultColWidth="9" defaultRowHeight="18" customHeight="1"/>
  <cols>
    <col min="1" max="1" width="1.125" style="188" customWidth="1"/>
    <col min="2" max="2" width="1.5" style="188" customWidth="1"/>
    <col min="3" max="8" width="2" style="188" customWidth="1"/>
    <col min="9" max="9" width="8.875" style="188" customWidth="1"/>
    <col min="10" max="11" width="9.375" style="188" customWidth="1"/>
    <col min="12" max="13" width="18.125" style="188" customWidth="1"/>
    <col min="14" max="14" width="1" style="188" customWidth="1"/>
    <col min="15" max="15" width="9" style="188" hidden="1" customWidth="1"/>
    <col min="16" max="16" width="10.5" style="188" hidden="1" customWidth="1"/>
    <col min="17" max="29" width="9" style="188" hidden="1" customWidth="1"/>
    <col min="30" max="32" width="9" style="189" hidden="1" customWidth="1"/>
    <col min="33" max="16384" width="9" style="188"/>
  </cols>
  <sheetData>
    <row r="1" spans="1:33" ht="18" customHeight="1">
      <c r="B1" s="413" t="s">
        <v>312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33" ht="18.75" customHeight="1">
      <c r="A2" s="190"/>
      <c r="B2" s="414" t="s">
        <v>313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</row>
    <row r="3" spans="1:33" ht="14.45" customHeight="1">
      <c r="A3" s="191"/>
      <c r="B3" s="415" t="s">
        <v>469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AD3" s="144" t="s">
        <v>219</v>
      </c>
      <c r="AE3" s="144" t="s">
        <v>314</v>
      </c>
      <c r="AF3" s="144" t="s">
        <v>315</v>
      </c>
      <c r="AG3" s="192"/>
    </row>
    <row r="4" spans="1:33" ht="14.45" customHeight="1">
      <c r="A4" s="191"/>
      <c r="B4" s="415" t="s">
        <v>470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AD4" s="345">
        <v>112</v>
      </c>
      <c r="AE4" s="193">
        <v>16549162745</v>
      </c>
      <c r="AF4" s="145">
        <v>-3474024631</v>
      </c>
      <c r="AG4" s="194"/>
    </row>
    <row r="5" spans="1:33" ht="15.95" customHeight="1" thickBot="1">
      <c r="A5" s="191"/>
      <c r="B5" s="195"/>
      <c r="C5" s="190"/>
      <c r="D5" s="190"/>
      <c r="E5" s="190"/>
      <c r="F5" s="190"/>
      <c r="G5" s="190"/>
      <c r="H5" s="190"/>
      <c r="I5" s="196"/>
      <c r="J5" s="190"/>
      <c r="K5" s="197"/>
      <c r="L5" s="190"/>
      <c r="M5" s="198" t="s">
        <v>215</v>
      </c>
      <c r="AD5" s="345">
        <v>113</v>
      </c>
      <c r="AE5" s="193">
        <v>0</v>
      </c>
      <c r="AF5" s="199">
        <v>-4689830782</v>
      </c>
      <c r="AG5" s="194"/>
    </row>
    <row r="6" spans="1:33" ht="12.75" customHeight="1">
      <c r="B6" s="416" t="s">
        <v>217</v>
      </c>
      <c r="C6" s="417"/>
      <c r="D6" s="417"/>
      <c r="E6" s="417"/>
      <c r="F6" s="417"/>
      <c r="G6" s="417"/>
      <c r="H6" s="417"/>
      <c r="I6" s="418"/>
      <c r="J6" s="422" t="s">
        <v>316</v>
      </c>
      <c r="K6" s="417"/>
      <c r="L6" s="200"/>
      <c r="M6" s="201"/>
      <c r="AD6" s="345">
        <v>114</v>
      </c>
      <c r="AE6" s="193">
        <v>0</v>
      </c>
      <c r="AF6" s="199">
        <v>4632742535</v>
      </c>
      <c r="AG6" s="194"/>
    </row>
    <row r="7" spans="1:33" ht="29.25" customHeight="1" thickBot="1">
      <c r="B7" s="419"/>
      <c r="C7" s="420"/>
      <c r="D7" s="420"/>
      <c r="E7" s="420"/>
      <c r="F7" s="420"/>
      <c r="G7" s="420"/>
      <c r="H7" s="420"/>
      <c r="I7" s="421"/>
      <c r="J7" s="423"/>
      <c r="K7" s="420"/>
      <c r="L7" s="202" t="s">
        <v>317</v>
      </c>
      <c r="M7" s="203" t="s">
        <v>318</v>
      </c>
      <c r="AD7" s="345">
        <v>115</v>
      </c>
      <c r="AE7" s="193">
        <v>0</v>
      </c>
      <c r="AF7" s="199">
        <v>2777821635</v>
      </c>
      <c r="AG7" s="194"/>
    </row>
    <row r="8" spans="1:33" ht="16.149999999999999" customHeight="1">
      <c r="A8" s="204"/>
      <c r="B8" s="205" t="s">
        <v>319</v>
      </c>
      <c r="C8" s="206"/>
      <c r="D8" s="207"/>
      <c r="E8" s="207"/>
      <c r="F8" s="207"/>
      <c r="G8" s="207"/>
      <c r="H8" s="207"/>
      <c r="I8" s="208"/>
      <c r="J8" s="424">
        <v>13075138114</v>
      </c>
      <c r="K8" s="425"/>
      <c r="L8" s="209">
        <v>16549162745</v>
      </c>
      <c r="M8" s="210">
        <v>-3474024631</v>
      </c>
      <c r="AD8" s="345">
        <v>116</v>
      </c>
      <c r="AE8" s="193">
        <v>0</v>
      </c>
      <c r="AF8" s="199">
        <v>1854920900</v>
      </c>
      <c r="AG8" s="194"/>
    </row>
    <row r="9" spans="1:33" ht="16.149999999999999" customHeight="1">
      <c r="A9" s="204"/>
      <c r="B9" s="211"/>
      <c r="C9" s="212" t="s">
        <v>320</v>
      </c>
      <c r="D9" s="213"/>
      <c r="E9" s="213"/>
      <c r="F9" s="213"/>
      <c r="G9" s="213"/>
      <c r="H9" s="213"/>
      <c r="I9" s="214"/>
      <c r="J9" s="402">
        <v>-4689830782</v>
      </c>
      <c r="K9" s="403"/>
      <c r="L9" s="215"/>
      <c r="M9" s="216">
        <v>-4689830782</v>
      </c>
      <c r="AD9" s="345">
        <v>117</v>
      </c>
      <c r="AE9" s="193">
        <v>0</v>
      </c>
      <c r="AF9" s="199">
        <v>-57088247</v>
      </c>
      <c r="AG9" s="194"/>
    </row>
    <row r="10" spans="1:33" ht="16.149999999999999" customHeight="1">
      <c r="B10" s="217"/>
      <c r="C10" s="218" t="s">
        <v>321</v>
      </c>
      <c r="D10" s="214"/>
      <c r="E10" s="214"/>
      <c r="F10" s="214"/>
      <c r="G10" s="214"/>
      <c r="H10" s="214"/>
      <c r="I10" s="214"/>
      <c r="J10" s="402">
        <v>4632742535</v>
      </c>
      <c r="K10" s="403"/>
      <c r="L10" s="215"/>
      <c r="M10" s="216">
        <v>4632742535</v>
      </c>
      <c r="AD10" s="345">
        <v>118</v>
      </c>
      <c r="AE10" s="193">
        <v>126557443</v>
      </c>
      <c r="AF10" s="145">
        <v>-126557443</v>
      </c>
      <c r="AG10" s="194"/>
    </row>
    <row r="11" spans="1:33" ht="16.149999999999999" customHeight="1">
      <c r="B11" s="219"/>
      <c r="C11" s="218"/>
      <c r="D11" s="220" t="s">
        <v>322</v>
      </c>
      <c r="E11" s="220"/>
      <c r="F11" s="220"/>
      <c r="G11" s="220"/>
      <c r="H11" s="220"/>
      <c r="I11" s="218"/>
      <c r="J11" s="402">
        <v>2777821635</v>
      </c>
      <c r="K11" s="403"/>
      <c r="L11" s="215"/>
      <c r="M11" s="216">
        <v>2777821635</v>
      </c>
      <c r="AD11" s="345">
        <v>119</v>
      </c>
      <c r="AE11" s="193">
        <v>442129335</v>
      </c>
      <c r="AF11" s="145">
        <v>-442129335</v>
      </c>
      <c r="AG11" s="194"/>
    </row>
    <row r="12" spans="1:33" ht="16.149999999999999" customHeight="1">
      <c r="B12" s="221"/>
      <c r="C12" s="222"/>
      <c r="D12" s="222" t="s">
        <v>323</v>
      </c>
      <c r="E12" s="222"/>
      <c r="F12" s="222"/>
      <c r="G12" s="222"/>
      <c r="H12" s="222"/>
      <c r="I12" s="223"/>
      <c r="J12" s="402">
        <v>1854920900</v>
      </c>
      <c r="K12" s="403"/>
      <c r="L12" s="224"/>
      <c r="M12" s="216">
        <v>1854920900</v>
      </c>
      <c r="AD12" s="345">
        <v>120</v>
      </c>
      <c r="AE12" s="193">
        <v>-678191201</v>
      </c>
      <c r="AF12" s="145">
        <v>678191201</v>
      </c>
      <c r="AG12" s="194"/>
    </row>
    <row r="13" spans="1:33" ht="16.149999999999999" customHeight="1">
      <c r="B13" s="225"/>
      <c r="C13" s="226" t="s">
        <v>324</v>
      </c>
      <c r="D13" s="227"/>
      <c r="E13" s="227"/>
      <c r="F13" s="228"/>
      <c r="G13" s="228"/>
      <c r="H13" s="228"/>
      <c r="I13" s="229"/>
      <c r="J13" s="411">
        <v>-57088247</v>
      </c>
      <c r="K13" s="412"/>
      <c r="L13" s="230"/>
      <c r="M13" s="231">
        <v>-57088247</v>
      </c>
      <c r="AD13" s="345">
        <v>121</v>
      </c>
      <c r="AE13" s="193">
        <v>465229534</v>
      </c>
      <c r="AF13" s="145">
        <v>-465229534</v>
      </c>
      <c r="AG13" s="194"/>
    </row>
    <row r="14" spans="1:33" ht="16.149999999999999" customHeight="1">
      <c r="B14" s="211"/>
      <c r="C14" s="232" t="s">
        <v>325</v>
      </c>
      <c r="D14" s="232"/>
      <c r="E14" s="232"/>
      <c r="F14" s="220"/>
      <c r="G14" s="220"/>
      <c r="H14" s="220"/>
      <c r="I14" s="218"/>
      <c r="J14" s="409"/>
      <c r="K14" s="410"/>
      <c r="L14" s="233">
        <v>126557443</v>
      </c>
      <c r="M14" s="216">
        <v>-126557443</v>
      </c>
      <c r="AD14" s="345">
        <v>122</v>
      </c>
      <c r="AE14" s="193">
        <v>-102610225</v>
      </c>
      <c r="AF14" s="145">
        <v>102610225</v>
      </c>
      <c r="AG14" s="194"/>
    </row>
    <row r="15" spans="1:33" ht="16.149999999999999" customHeight="1">
      <c r="B15" s="211"/>
      <c r="C15" s="232"/>
      <c r="D15" s="232" t="s">
        <v>326</v>
      </c>
      <c r="E15" s="220"/>
      <c r="F15" s="220"/>
      <c r="G15" s="220"/>
      <c r="H15" s="220"/>
      <c r="I15" s="218"/>
      <c r="J15" s="409"/>
      <c r="K15" s="410"/>
      <c r="L15" s="233">
        <v>442129335</v>
      </c>
      <c r="M15" s="216">
        <v>-442129335</v>
      </c>
      <c r="AD15" s="345">
        <v>123</v>
      </c>
      <c r="AE15" s="193" t="s">
        <v>205</v>
      </c>
      <c r="AF15" s="145">
        <v>0</v>
      </c>
      <c r="AG15" s="194"/>
    </row>
    <row r="16" spans="1:33" ht="16.149999999999999" customHeight="1">
      <c r="B16" s="211"/>
      <c r="C16" s="232"/>
      <c r="D16" s="232" t="s">
        <v>327</v>
      </c>
      <c r="E16" s="232"/>
      <c r="F16" s="220"/>
      <c r="G16" s="220"/>
      <c r="H16" s="220"/>
      <c r="I16" s="218"/>
      <c r="J16" s="409"/>
      <c r="K16" s="410"/>
      <c r="L16" s="233">
        <v>-678191201</v>
      </c>
      <c r="M16" s="216">
        <v>678191201</v>
      </c>
      <c r="AD16" s="345">
        <v>124</v>
      </c>
      <c r="AE16" s="193">
        <v>-145801182</v>
      </c>
      <c r="AF16" s="145">
        <v>0</v>
      </c>
      <c r="AG16" s="194"/>
    </row>
    <row r="17" spans="2:33" ht="16.149999999999999" customHeight="1">
      <c r="B17" s="211"/>
      <c r="C17" s="232"/>
      <c r="D17" s="232" t="s">
        <v>328</v>
      </c>
      <c r="E17" s="232"/>
      <c r="F17" s="220"/>
      <c r="G17" s="220"/>
      <c r="H17" s="220"/>
      <c r="I17" s="218"/>
      <c r="J17" s="409"/>
      <c r="K17" s="410"/>
      <c r="L17" s="233">
        <v>465229534</v>
      </c>
      <c r="M17" s="216">
        <v>-465229534</v>
      </c>
      <c r="AD17" s="345">
        <v>125</v>
      </c>
      <c r="AE17" s="193">
        <v>-289730</v>
      </c>
      <c r="AF17" s="145">
        <v>-24232</v>
      </c>
      <c r="AG17" s="194"/>
    </row>
    <row r="18" spans="2:33" ht="16.149999999999999" customHeight="1">
      <c r="B18" s="211"/>
      <c r="C18" s="232"/>
      <c r="D18" s="232" t="s">
        <v>329</v>
      </c>
      <c r="E18" s="232"/>
      <c r="F18" s="220"/>
      <c r="G18" s="234"/>
      <c r="H18" s="220"/>
      <c r="I18" s="218"/>
      <c r="J18" s="409"/>
      <c r="K18" s="410"/>
      <c r="L18" s="233">
        <v>-102610225</v>
      </c>
      <c r="M18" s="216">
        <v>102610225</v>
      </c>
      <c r="Q18" s="235"/>
      <c r="AD18" s="144">
        <v>126</v>
      </c>
      <c r="AE18" s="193">
        <v>-19533469</v>
      </c>
      <c r="AF18" s="145">
        <v>-183669922</v>
      </c>
      <c r="AG18" s="194"/>
    </row>
    <row r="19" spans="2:33" ht="16.149999999999999" customHeight="1">
      <c r="B19" s="211"/>
      <c r="C19" s="232" t="s">
        <v>330</v>
      </c>
      <c r="D19" s="236"/>
      <c r="E19" s="236"/>
      <c r="F19" s="236"/>
      <c r="G19" s="236"/>
      <c r="H19" s="236"/>
      <c r="I19" s="214"/>
      <c r="J19" s="402" t="s">
        <v>205</v>
      </c>
      <c r="K19" s="403"/>
      <c r="L19" s="233" t="s">
        <v>205</v>
      </c>
      <c r="M19" s="237"/>
      <c r="Q19" s="235"/>
      <c r="AD19" s="144">
        <v>127</v>
      </c>
      <c r="AE19" s="193">
        <v>16529629276</v>
      </c>
      <c r="AF19" s="145">
        <v>-3657694553</v>
      </c>
      <c r="AG19" s="194"/>
    </row>
    <row r="20" spans="2:33" ht="16.149999999999999" customHeight="1">
      <c r="B20" s="211"/>
      <c r="C20" s="232" t="s">
        <v>331</v>
      </c>
      <c r="D20" s="238"/>
      <c r="E20" s="236"/>
      <c r="F20" s="236"/>
      <c r="G20" s="236"/>
      <c r="H20" s="236"/>
      <c r="I20" s="214"/>
      <c r="J20" s="402">
        <v>-145801182</v>
      </c>
      <c r="K20" s="403"/>
      <c r="L20" s="233">
        <v>-145801182</v>
      </c>
      <c r="M20" s="237"/>
      <c r="AG20" s="239"/>
    </row>
    <row r="21" spans="2:33" ht="16.149999999999999" customHeight="1">
      <c r="B21" s="221"/>
      <c r="C21" s="222" t="s">
        <v>233</v>
      </c>
      <c r="D21" s="240"/>
      <c r="E21" s="240"/>
      <c r="F21" s="241"/>
      <c r="G21" s="241"/>
      <c r="H21" s="241"/>
      <c r="I21" s="242"/>
      <c r="J21" s="402">
        <v>-313962</v>
      </c>
      <c r="K21" s="403"/>
      <c r="L21" s="233">
        <v>-289730</v>
      </c>
      <c r="M21" s="243">
        <v>-24232</v>
      </c>
      <c r="P21" s="235"/>
      <c r="AG21" s="239"/>
    </row>
    <row r="22" spans="2:33" ht="16.149999999999999" customHeight="1" thickBot="1">
      <c r="B22" s="244"/>
      <c r="C22" s="245" t="s">
        <v>332</v>
      </c>
      <c r="D22" s="246"/>
      <c r="E22" s="247"/>
      <c r="F22" s="247"/>
      <c r="G22" s="248"/>
      <c r="H22" s="247"/>
      <c r="I22" s="249"/>
      <c r="J22" s="404">
        <v>-203203391</v>
      </c>
      <c r="K22" s="405"/>
      <c r="L22" s="250">
        <v>-19533469</v>
      </c>
      <c r="M22" s="251">
        <v>-183669922</v>
      </c>
    </row>
    <row r="23" spans="2:33" ht="16.149999999999999" customHeight="1" thickBot="1">
      <c r="B23" s="252" t="s">
        <v>333</v>
      </c>
      <c r="C23" s="253"/>
      <c r="D23" s="254"/>
      <c r="E23" s="254"/>
      <c r="F23" s="255"/>
      <c r="G23" s="255"/>
      <c r="H23" s="255"/>
      <c r="I23" s="256"/>
      <c r="J23" s="406">
        <v>12871934723</v>
      </c>
      <c r="K23" s="407"/>
      <c r="L23" s="257">
        <v>16529629276</v>
      </c>
      <c r="M23" s="258">
        <v>-3657694553</v>
      </c>
    </row>
    <row r="24" spans="2:33" ht="6.75" customHeight="1">
      <c r="B24" s="259"/>
      <c r="C24" s="260"/>
      <c r="D24" s="260"/>
      <c r="E24" s="260"/>
      <c r="F24" s="260"/>
      <c r="G24" s="260"/>
      <c r="H24" s="260"/>
      <c r="I24" s="260"/>
    </row>
    <row r="25" spans="2:33" ht="15.6" customHeight="1">
      <c r="B25" s="261"/>
      <c r="C25" s="261"/>
      <c r="D25" s="261"/>
      <c r="E25" s="261"/>
      <c r="F25" s="261"/>
      <c r="G25" s="261"/>
      <c r="H25" s="261"/>
      <c r="I25" s="261"/>
    </row>
    <row r="26" spans="2:33" ht="15.6" customHeight="1">
      <c r="B26" s="408"/>
      <c r="C26" s="408"/>
      <c r="D26" s="408"/>
      <c r="E26" s="408"/>
      <c r="F26" s="408"/>
      <c r="G26" s="408"/>
      <c r="H26" s="408"/>
      <c r="I26" s="408"/>
      <c r="J26" s="401"/>
      <c r="K26" s="401"/>
      <c r="L26" s="351"/>
      <c r="M26" s="351"/>
    </row>
    <row r="27" spans="2:33" ht="15.6" customHeight="1">
      <c r="J27" s="401"/>
      <c r="K27" s="401"/>
      <c r="L27" s="351"/>
      <c r="M27" s="351"/>
    </row>
    <row r="28" spans="2:33" ht="15.6" customHeight="1"/>
    <row r="29" spans="2:33" ht="15.6" customHeight="1"/>
    <row r="30" spans="2:33" ht="15.6" customHeight="1"/>
    <row r="31" spans="2:33" ht="15.6" customHeight="1"/>
    <row r="32" spans="2:33" ht="15.6" customHeight="1"/>
    <row r="33" ht="15.6" customHeight="1"/>
    <row r="34" ht="15.6" customHeight="1"/>
    <row r="35" ht="15.6" customHeight="1"/>
    <row r="36" ht="15.6" customHeight="1"/>
    <row r="37" ht="15.6" customHeight="1"/>
    <row r="38" ht="15.6" customHeight="1"/>
    <row r="39" ht="15.6" customHeight="1"/>
    <row r="40" ht="15.6" customHeight="1"/>
    <row r="41" ht="15.6" customHeight="1"/>
    <row r="42" ht="15.6" customHeight="1"/>
    <row r="43" ht="15.6" customHeight="1"/>
    <row r="44" ht="15.6" customHeight="1"/>
    <row r="45" ht="15.6" customHeight="1"/>
    <row r="46" ht="15.6" customHeight="1"/>
    <row r="47" ht="15.6" customHeight="1"/>
    <row r="48" ht="15.6" customHeight="1"/>
    <row r="49" spans="2:32" ht="15.6" customHeight="1"/>
    <row r="50" spans="2:32" ht="15.6" customHeight="1"/>
    <row r="51" spans="2:32" ht="15.6" customHeight="1"/>
    <row r="52" spans="2:32" ht="15.6" customHeight="1"/>
    <row r="53" spans="2:32" ht="15.6" customHeight="1"/>
    <row r="54" spans="2:32" ht="15.6" customHeight="1"/>
    <row r="55" spans="2:32" ht="15.6" customHeight="1"/>
    <row r="56" spans="2:32" ht="15.6" customHeight="1"/>
    <row r="57" spans="2:32" ht="21" customHeight="1"/>
    <row r="58" spans="2:32" ht="4.5" customHeight="1"/>
    <row r="59" spans="2:32" ht="15.95" customHeight="1">
      <c r="B59" s="262"/>
      <c r="C59" s="262"/>
      <c r="D59" s="262"/>
      <c r="E59" s="262"/>
      <c r="F59" s="262"/>
      <c r="G59" s="262"/>
      <c r="H59" s="262"/>
      <c r="I59" s="262"/>
    </row>
    <row r="60" spans="2:32" ht="15.6" customHeight="1">
      <c r="B60" s="204"/>
      <c r="C60" s="204"/>
      <c r="D60" s="204"/>
      <c r="E60" s="204"/>
      <c r="F60" s="204"/>
      <c r="G60" s="204"/>
      <c r="H60" s="204"/>
      <c r="I60" s="204"/>
    </row>
    <row r="61" spans="2:32" ht="15.6" customHeight="1"/>
    <row r="62" spans="2:32" ht="15.6" customHeight="1"/>
    <row r="63" spans="2:32" ht="15.6" customHeight="1">
      <c r="AD63" s="263"/>
      <c r="AE63" s="263"/>
      <c r="AF63" s="263"/>
    </row>
    <row r="64" spans="2:32" ht="15.6" customHeight="1"/>
    <row r="65" spans="2:32" s="204" customFormat="1" ht="13.15" customHeight="1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AD65" s="189"/>
      <c r="AE65" s="189"/>
      <c r="AF65" s="189"/>
    </row>
    <row r="66" spans="2:32" ht="18" customHeight="1">
      <c r="J66" s="204"/>
      <c r="K66" s="204"/>
      <c r="L66" s="204"/>
      <c r="M66" s="204"/>
    </row>
    <row r="67" spans="2:32" ht="27.2" customHeight="1"/>
    <row r="97" spans="2:32" ht="18" customHeight="1">
      <c r="AD97" s="264"/>
      <c r="AE97" s="264"/>
      <c r="AF97" s="264"/>
    </row>
    <row r="98" spans="2:32" ht="18" customHeight="1">
      <c r="AD98" s="263"/>
      <c r="AE98" s="263"/>
      <c r="AF98" s="263"/>
    </row>
    <row r="99" spans="2:32" s="262" customFormat="1" ht="18" customHeight="1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AD99" s="189"/>
      <c r="AE99" s="189"/>
      <c r="AF99" s="189"/>
    </row>
    <row r="100" spans="2:32" s="204" customFormat="1" ht="13.15" customHeight="1">
      <c r="B100" s="188"/>
      <c r="C100" s="188"/>
      <c r="D100" s="188"/>
      <c r="E100" s="188"/>
      <c r="F100" s="188"/>
      <c r="G100" s="188"/>
      <c r="H100" s="188"/>
      <c r="I100" s="188"/>
      <c r="J100" s="262"/>
      <c r="K100" s="262"/>
      <c r="L100" s="262"/>
      <c r="M100" s="262"/>
      <c r="AD100" s="189"/>
      <c r="AE100" s="189"/>
      <c r="AF100" s="189"/>
    </row>
    <row r="101" spans="2:32" ht="18" customHeight="1">
      <c r="J101" s="204"/>
      <c r="K101" s="204"/>
      <c r="L101" s="204"/>
      <c r="M101" s="204"/>
    </row>
    <row r="102" spans="2:32" ht="27.2" customHeight="1"/>
    <row r="113" spans="2:9" ht="18" customHeight="1">
      <c r="B113" s="262"/>
      <c r="C113" s="262"/>
      <c r="D113" s="262"/>
      <c r="E113" s="262"/>
      <c r="F113" s="262"/>
      <c r="G113" s="262"/>
      <c r="H113" s="262"/>
      <c r="I113" s="262"/>
    </row>
    <row r="114" spans="2:9" ht="18" customHeight="1">
      <c r="B114" s="204"/>
      <c r="C114" s="204"/>
      <c r="D114" s="204"/>
      <c r="E114" s="204"/>
      <c r="F114" s="204"/>
      <c r="G114" s="204"/>
      <c r="H114" s="204"/>
      <c r="I114" s="204"/>
    </row>
    <row r="139" spans="2:32" ht="18" customHeight="1">
      <c r="AD139" s="264"/>
      <c r="AE139" s="264"/>
      <c r="AF139" s="264"/>
    </row>
    <row r="140" spans="2:32" ht="18" customHeight="1">
      <c r="AD140" s="263"/>
      <c r="AE140" s="263"/>
      <c r="AF140" s="263"/>
    </row>
    <row r="141" spans="2:32" s="262" customFormat="1" ht="18" customHeight="1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AD141" s="189"/>
      <c r="AE141" s="189"/>
      <c r="AF141" s="189"/>
    </row>
    <row r="142" spans="2:32" s="204" customFormat="1" ht="13.15" customHeight="1">
      <c r="B142" s="188"/>
      <c r="C142" s="188"/>
      <c r="D142" s="188"/>
      <c r="E142" s="188"/>
      <c r="F142" s="188"/>
      <c r="G142" s="188"/>
      <c r="H142" s="188"/>
      <c r="I142" s="188"/>
      <c r="J142" s="262"/>
      <c r="K142" s="262"/>
      <c r="L142" s="262"/>
      <c r="M142" s="262"/>
      <c r="AD142" s="189"/>
      <c r="AE142" s="189"/>
      <c r="AF142" s="189"/>
    </row>
    <row r="143" spans="2:32" ht="18" customHeight="1">
      <c r="J143" s="204"/>
      <c r="K143" s="204"/>
      <c r="L143" s="204"/>
      <c r="M143" s="204"/>
    </row>
    <row r="144" spans="2:32" ht="27.2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spans="2:9" ht="14.45" customHeight="1"/>
    <row r="162" spans="2:9" ht="14.45" customHeight="1"/>
    <row r="163" spans="2:9" ht="14.45" customHeight="1"/>
    <row r="164" spans="2:9" ht="14.45" customHeight="1"/>
    <row r="165" spans="2:9" ht="14.45" customHeight="1"/>
    <row r="166" spans="2:9" ht="14.45" customHeight="1"/>
    <row r="167" spans="2:9" ht="14.45" customHeight="1"/>
    <row r="168" spans="2:9" ht="14.45" customHeight="1"/>
    <row r="169" spans="2:9" ht="14.45" customHeight="1"/>
    <row r="170" spans="2:9" ht="14.45" customHeight="1"/>
    <row r="171" spans="2:9" ht="14.45" customHeight="1"/>
    <row r="172" spans="2:9" ht="14.45" customHeight="1"/>
    <row r="173" spans="2:9" ht="14.45" customHeight="1">
      <c r="B173" s="265"/>
      <c r="C173" s="265"/>
      <c r="D173" s="265"/>
      <c r="E173" s="265"/>
      <c r="F173" s="265"/>
      <c r="G173" s="265"/>
      <c r="H173" s="265"/>
      <c r="I173" s="265"/>
    </row>
    <row r="174" spans="2:9" ht="14.45" customHeight="1"/>
    <row r="175" spans="2:9" ht="14.45" customHeight="1">
      <c r="B175" s="266"/>
      <c r="C175" s="266"/>
      <c r="D175" s="266"/>
      <c r="E175" s="266"/>
      <c r="F175" s="266"/>
      <c r="G175" s="266"/>
      <c r="H175" s="266"/>
      <c r="I175" s="266"/>
    </row>
    <row r="176" spans="2:9" ht="14.45" customHeight="1">
      <c r="B176" s="266"/>
      <c r="C176" s="266"/>
      <c r="D176" s="266"/>
      <c r="E176" s="266"/>
      <c r="F176" s="266"/>
      <c r="G176" s="266"/>
      <c r="H176" s="266"/>
      <c r="I176" s="266"/>
    </row>
    <row r="177" spans="2:9" ht="14.45" customHeight="1">
      <c r="B177" s="266"/>
      <c r="C177" s="266"/>
      <c r="D177" s="266"/>
      <c r="E177" s="266"/>
      <c r="F177" s="266"/>
      <c r="G177" s="266"/>
      <c r="H177" s="266"/>
      <c r="I177" s="266"/>
    </row>
    <row r="178" spans="2:9" ht="14.45" customHeight="1">
      <c r="B178" s="266"/>
      <c r="C178" s="266"/>
      <c r="D178" s="266"/>
      <c r="E178" s="266"/>
      <c r="F178" s="266"/>
      <c r="G178" s="266"/>
      <c r="H178" s="266"/>
      <c r="I178" s="266"/>
    </row>
    <row r="179" spans="2:9" ht="14.45" customHeight="1">
      <c r="B179" s="266"/>
      <c r="C179" s="266"/>
      <c r="D179" s="266"/>
      <c r="E179" s="266"/>
      <c r="F179" s="266"/>
      <c r="G179" s="266"/>
      <c r="H179" s="266"/>
      <c r="I179" s="266"/>
    </row>
    <row r="180" spans="2:9" ht="14.45" customHeight="1">
      <c r="B180" s="266"/>
      <c r="C180" s="266"/>
      <c r="D180" s="266"/>
      <c r="E180" s="266"/>
      <c r="F180" s="266"/>
      <c r="G180" s="266"/>
      <c r="H180" s="266"/>
      <c r="I180" s="266"/>
    </row>
    <row r="181" spans="2:9" ht="14.45" customHeight="1">
      <c r="B181" s="266"/>
      <c r="C181" s="266"/>
      <c r="D181" s="266"/>
      <c r="E181" s="266"/>
      <c r="F181" s="266"/>
      <c r="G181" s="266"/>
      <c r="H181" s="266"/>
      <c r="I181" s="266"/>
    </row>
    <row r="182" spans="2:9" ht="14.45" customHeight="1">
      <c r="B182" s="266"/>
      <c r="C182" s="266"/>
      <c r="D182" s="266"/>
      <c r="E182" s="266"/>
      <c r="F182" s="266"/>
      <c r="G182" s="266"/>
      <c r="H182" s="266"/>
      <c r="I182" s="266"/>
    </row>
    <row r="183" spans="2:9" ht="14.45" customHeight="1">
      <c r="B183" s="266"/>
      <c r="C183" s="266"/>
      <c r="D183" s="266"/>
      <c r="E183" s="266"/>
      <c r="F183" s="266"/>
      <c r="G183" s="266"/>
      <c r="H183" s="266"/>
      <c r="I183" s="266"/>
    </row>
    <row r="184" spans="2:9" ht="14.45" customHeight="1">
      <c r="B184" s="266"/>
      <c r="C184" s="266"/>
      <c r="D184" s="266"/>
      <c r="E184" s="266"/>
      <c r="F184" s="266"/>
      <c r="G184" s="266"/>
      <c r="H184" s="266"/>
      <c r="I184" s="266"/>
    </row>
    <row r="185" spans="2:9" ht="14.45" customHeight="1">
      <c r="B185" s="262"/>
      <c r="C185" s="262"/>
      <c r="D185" s="262"/>
      <c r="E185" s="262"/>
      <c r="F185" s="262"/>
      <c r="G185" s="262"/>
      <c r="H185" s="262"/>
      <c r="I185" s="262"/>
    </row>
    <row r="186" spans="2:9" ht="14.45" customHeight="1"/>
    <row r="187" spans="2:9" ht="14.45" customHeight="1"/>
    <row r="188" spans="2:9" ht="14.45" customHeight="1"/>
    <row r="189" spans="2:9" ht="14.45" customHeight="1"/>
    <row r="190" spans="2:9" ht="14.45" customHeight="1"/>
    <row r="191" spans="2:9" ht="14.45" customHeight="1"/>
    <row r="192" spans="2:9" ht="14.45" customHeight="1"/>
    <row r="193" spans="2:32" ht="14.45" customHeight="1">
      <c r="AD193" s="264"/>
      <c r="AE193" s="264"/>
      <c r="AF193" s="264"/>
    </row>
    <row r="194" spans="2:32" ht="14.45" customHeight="1">
      <c r="AD194" s="263"/>
      <c r="AE194" s="263"/>
      <c r="AF194" s="263"/>
    </row>
    <row r="195" spans="2:32" s="262" customFormat="1" ht="14.45" customHeight="1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AD195" s="189"/>
      <c r="AE195" s="189"/>
      <c r="AF195" s="189"/>
    </row>
    <row r="196" spans="2:32" s="204" customFormat="1" ht="13.15" customHeight="1">
      <c r="B196" s="188"/>
      <c r="C196" s="188"/>
      <c r="D196" s="188"/>
      <c r="E196" s="188"/>
      <c r="F196" s="188"/>
      <c r="G196" s="188"/>
      <c r="H196" s="188"/>
      <c r="I196" s="188"/>
      <c r="J196" s="262"/>
      <c r="K196" s="262"/>
      <c r="L196" s="262"/>
      <c r="M196" s="262"/>
      <c r="AD196" s="189"/>
      <c r="AE196" s="189"/>
      <c r="AF196" s="189"/>
    </row>
    <row r="197" spans="2:32" ht="18" customHeight="1">
      <c r="J197" s="204"/>
      <c r="K197" s="204"/>
      <c r="L197" s="204"/>
      <c r="M197" s="204"/>
    </row>
    <row r="198" spans="2:32" ht="27.2" customHeight="1"/>
    <row r="199" spans="2:32" ht="13.5" customHeight="1"/>
    <row r="200" spans="2:32" ht="13.5" customHeight="1"/>
    <row r="201" spans="2:32" ht="13.5" customHeight="1"/>
    <row r="202" spans="2:32" ht="13.5" customHeight="1"/>
    <row r="203" spans="2:32" ht="13.5" customHeight="1"/>
    <row r="204" spans="2:32" ht="13.5" customHeight="1"/>
    <row r="205" spans="2:32" ht="13.5" customHeight="1"/>
    <row r="206" spans="2:32" ht="13.5" customHeight="1"/>
    <row r="207" spans="2:32" ht="13.5" customHeight="1"/>
    <row r="208" spans="2:3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32" ht="13.5" customHeight="1"/>
    <row r="242" spans="1:32" ht="13.5" customHeight="1"/>
    <row r="243" spans="1:32" ht="13.5" customHeight="1"/>
    <row r="244" spans="1:32" ht="13.5" customHeight="1"/>
    <row r="245" spans="1:32" ht="13.5" customHeight="1"/>
    <row r="246" spans="1:32" ht="13.5" customHeight="1"/>
    <row r="247" spans="1:32" ht="13.5" customHeight="1"/>
    <row r="248" spans="1:32" ht="13.5" customHeight="1"/>
    <row r="249" spans="1:32" ht="13.5" customHeight="1"/>
    <row r="250" spans="1:32" ht="13.5" customHeight="1"/>
    <row r="251" spans="1:32" ht="13.5" customHeight="1"/>
    <row r="252" spans="1:32" ht="13.5" customHeight="1"/>
    <row r="253" spans="1:32" ht="13.5" customHeight="1">
      <c r="AD253" s="267"/>
      <c r="AE253" s="267"/>
      <c r="AF253" s="267"/>
    </row>
    <row r="254" spans="1:32" ht="13.5" customHeight="1"/>
    <row r="255" spans="1:32" s="265" customFormat="1" ht="13.5" customHeight="1">
      <c r="A255" s="188"/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AD255" s="264"/>
      <c r="AE255" s="264"/>
      <c r="AF255" s="264"/>
    </row>
    <row r="256" spans="1:32" ht="15" customHeight="1">
      <c r="J256" s="265"/>
      <c r="K256" s="265"/>
      <c r="L256" s="265"/>
      <c r="M256" s="265"/>
      <c r="AD256" s="264"/>
      <c r="AE256" s="264"/>
      <c r="AF256" s="264"/>
    </row>
    <row r="257" spans="1:32" s="262" customFormat="1" ht="18" customHeight="1">
      <c r="A257" s="188"/>
      <c r="B257" s="188"/>
      <c r="C257" s="188"/>
      <c r="D257" s="188"/>
      <c r="E257" s="188"/>
      <c r="F257" s="188"/>
      <c r="G257" s="188"/>
      <c r="H257" s="188"/>
      <c r="I257" s="188"/>
      <c r="J257" s="188"/>
      <c r="K257" s="188"/>
      <c r="L257" s="188"/>
      <c r="M257" s="188"/>
      <c r="AD257" s="264"/>
      <c r="AE257" s="264"/>
      <c r="AF257" s="264"/>
    </row>
    <row r="258" spans="1:32" s="262" customFormat="1" ht="18" customHeight="1">
      <c r="A258" s="188"/>
      <c r="B258" s="188"/>
      <c r="C258" s="188"/>
      <c r="D258" s="188"/>
      <c r="E258" s="188"/>
      <c r="F258" s="188"/>
      <c r="G258" s="188"/>
      <c r="H258" s="188"/>
      <c r="I258" s="188"/>
      <c r="AD258" s="264"/>
      <c r="AE258" s="264"/>
      <c r="AF258" s="264"/>
    </row>
    <row r="259" spans="1:32" s="262" customFormat="1" ht="18" customHeight="1">
      <c r="A259" s="188"/>
      <c r="B259" s="188"/>
      <c r="C259" s="188"/>
      <c r="D259" s="188"/>
      <c r="E259" s="188"/>
      <c r="F259" s="188"/>
      <c r="G259" s="188"/>
      <c r="H259" s="188"/>
      <c r="I259" s="188"/>
      <c r="AD259" s="264"/>
      <c r="AE259" s="264"/>
      <c r="AF259" s="264"/>
    </row>
    <row r="260" spans="1:32" s="262" customFormat="1" ht="18" customHeight="1">
      <c r="A260" s="188"/>
      <c r="B260" s="188"/>
      <c r="C260" s="188"/>
      <c r="D260" s="188"/>
      <c r="E260" s="188"/>
      <c r="F260" s="188"/>
      <c r="G260" s="188"/>
      <c r="H260" s="188"/>
      <c r="I260" s="188"/>
      <c r="AD260" s="264"/>
      <c r="AE260" s="264"/>
      <c r="AF260" s="264"/>
    </row>
    <row r="261" spans="1:32" s="262" customFormat="1" ht="18" customHeight="1">
      <c r="A261" s="188"/>
      <c r="B261" s="188"/>
      <c r="C261" s="188"/>
      <c r="D261" s="188"/>
      <c r="E261" s="188"/>
      <c r="F261" s="188"/>
      <c r="G261" s="188"/>
      <c r="H261" s="188"/>
      <c r="I261" s="188"/>
      <c r="AD261" s="189"/>
      <c r="AE261" s="189"/>
      <c r="AF261" s="189"/>
    </row>
    <row r="262" spans="1:32" s="262" customFormat="1" ht="18" customHeight="1">
      <c r="A262" s="188"/>
      <c r="B262" s="188"/>
      <c r="C262" s="188"/>
      <c r="D262" s="188"/>
      <c r="E262" s="188"/>
      <c r="F262" s="188"/>
      <c r="G262" s="188"/>
      <c r="H262" s="188"/>
      <c r="I262" s="188"/>
      <c r="AD262" s="189"/>
      <c r="AE262" s="189"/>
      <c r="AF262" s="189"/>
    </row>
    <row r="263" spans="1:32" ht="18" customHeight="1">
      <c r="J263" s="262"/>
      <c r="K263" s="262"/>
      <c r="L263" s="262"/>
      <c r="M263" s="262"/>
      <c r="AD263" s="264"/>
      <c r="AE263" s="264"/>
      <c r="AF263" s="264"/>
    </row>
    <row r="264" spans="1:32" ht="18" customHeight="1">
      <c r="AD264" s="264"/>
      <c r="AE264" s="264"/>
      <c r="AF264" s="264"/>
    </row>
    <row r="265" spans="1:32" s="262" customFormat="1" ht="18" customHeight="1">
      <c r="A265" s="188"/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AD265" s="264"/>
      <c r="AE265" s="264"/>
      <c r="AF265" s="264"/>
    </row>
    <row r="266" spans="1:32" s="262" customFormat="1" ht="18" customHeight="1">
      <c r="A266" s="188"/>
      <c r="B266" s="188"/>
      <c r="C266" s="188"/>
      <c r="D266" s="188"/>
      <c r="E266" s="188"/>
      <c r="F266" s="188"/>
      <c r="G266" s="188"/>
      <c r="H266" s="188"/>
      <c r="I266" s="188"/>
      <c r="AD266" s="189"/>
      <c r="AE266" s="189"/>
      <c r="AF266" s="189"/>
    </row>
    <row r="267" spans="1:32" s="262" customFormat="1" ht="18" customHeight="1">
      <c r="A267" s="188"/>
      <c r="B267" s="188"/>
      <c r="C267" s="188"/>
      <c r="D267" s="188"/>
      <c r="E267" s="188"/>
      <c r="F267" s="188"/>
      <c r="G267" s="188"/>
      <c r="H267" s="188"/>
      <c r="I267" s="188"/>
      <c r="AD267" s="189"/>
      <c r="AE267" s="189"/>
      <c r="AF267" s="189"/>
    </row>
    <row r="268" spans="1:32" ht="18" customHeight="1">
      <c r="J268" s="262"/>
      <c r="K268" s="262"/>
      <c r="L268" s="262"/>
      <c r="M268" s="262"/>
    </row>
    <row r="269" spans="1:32" ht="15" customHeight="1"/>
    <row r="270" spans="1:32" ht="15" customHeight="1"/>
    <row r="271" spans="1:32" ht="15" customHeight="1"/>
    <row r="272" spans="1:3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5"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  <mergeCell ref="B26:I26"/>
    <mergeCell ref="J26:K26"/>
    <mergeCell ref="J14:K14"/>
    <mergeCell ref="J15:K15"/>
    <mergeCell ref="J16:K16"/>
    <mergeCell ref="J17:K17"/>
    <mergeCell ref="J18:K18"/>
    <mergeCell ref="J19:K19"/>
    <mergeCell ref="J27:K27"/>
    <mergeCell ref="J20:K20"/>
    <mergeCell ref="J21:K21"/>
    <mergeCell ref="J22:K22"/>
    <mergeCell ref="J23:K23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10" orientation="portrait" cellComments="asDisplayed"/>
  <rowBreaks count="2" manualBreakCount="2">
    <brk id="140" max="16383" man="1"/>
    <brk id="1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34DA-2119-4B1D-9ACB-BD73F3FB5850}">
  <sheetPr>
    <tabColor rgb="FF00B0F0"/>
  </sheetPr>
  <dimension ref="A1:Y79"/>
  <sheetViews>
    <sheetView workbookViewId="0">
      <selection activeCell="J22" sqref="J22:K22"/>
    </sheetView>
  </sheetViews>
  <sheetFormatPr defaultColWidth="9" defaultRowHeight="18" customHeight="1"/>
  <cols>
    <col min="1" max="1" width="0.75" style="268" customWidth="1"/>
    <col min="2" max="10" width="2.125" style="268" customWidth="1"/>
    <col min="11" max="11" width="13.25" style="268" customWidth="1"/>
    <col min="12" max="12" width="8.875" style="268" customWidth="1"/>
    <col min="13" max="13" width="8.625" style="268" customWidth="1"/>
    <col min="14" max="14" width="0.75" style="268" customWidth="1"/>
    <col min="15" max="15" width="9" style="268" hidden="1" customWidth="1"/>
    <col min="16" max="17" width="11.5" style="268" hidden="1" customWidth="1"/>
    <col min="18" max="20" width="9" style="268" hidden="1" customWidth="1"/>
    <col min="21" max="21" width="9" style="132" hidden="1" customWidth="1"/>
    <col min="22" max="22" width="15.875" style="132" hidden="1" customWidth="1"/>
    <col min="23" max="23" width="9" style="268"/>
    <col min="24" max="24" width="10.125" style="268" bestFit="1" customWidth="1"/>
    <col min="25" max="25" width="14.375" style="268" bestFit="1" customWidth="1"/>
    <col min="26" max="16384" width="9" style="268"/>
  </cols>
  <sheetData>
    <row r="1" spans="1:22" ht="18" customHeight="1">
      <c r="B1" s="447" t="s">
        <v>334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22" ht="18" customHeight="1">
      <c r="A2" s="269"/>
      <c r="B2" s="448" t="s">
        <v>335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22" s="270" customFormat="1" ht="16.149999999999999" customHeight="1">
      <c r="B3" s="449" t="s">
        <v>469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U3" s="161"/>
      <c r="V3" s="161"/>
    </row>
    <row r="4" spans="1:22" s="270" customFormat="1" ht="16.149999999999999" customHeight="1">
      <c r="B4" s="449" t="s">
        <v>470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U4" s="161"/>
      <c r="V4" s="161"/>
    </row>
    <row r="5" spans="1:22" s="270" customFormat="1" ht="17.25" customHeight="1" thickBot="1">
      <c r="M5" s="271" t="s">
        <v>336</v>
      </c>
      <c r="U5" s="161"/>
      <c r="V5" s="161"/>
    </row>
    <row r="6" spans="1:22" s="270" customFormat="1" ht="14.45" customHeight="1">
      <c r="B6" s="450" t="s">
        <v>217</v>
      </c>
      <c r="C6" s="451"/>
      <c r="D6" s="451"/>
      <c r="E6" s="451"/>
      <c r="F6" s="451"/>
      <c r="G6" s="451"/>
      <c r="H6" s="451"/>
      <c r="I6" s="452"/>
      <c r="J6" s="452"/>
      <c r="K6" s="453"/>
      <c r="L6" s="457" t="s">
        <v>218</v>
      </c>
      <c r="M6" s="458"/>
      <c r="U6" s="161"/>
      <c r="V6" s="161"/>
    </row>
    <row r="7" spans="1:22" s="270" customFormat="1" ht="14.45" customHeight="1" thickBot="1">
      <c r="B7" s="454"/>
      <c r="C7" s="455"/>
      <c r="D7" s="455"/>
      <c r="E7" s="455"/>
      <c r="F7" s="455"/>
      <c r="G7" s="455"/>
      <c r="H7" s="455"/>
      <c r="I7" s="455"/>
      <c r="J7" s="455"/>
      <c r="K7" s="456"/>
      <c r="L7" s="459"/>
      <c r="M7" s="460"/>
      <c r="U7" s="137" t="s">
        <v>216</v>
      </c>
      <c r="V7" s="272"/>
    </row>
    <row r="8" spans="1:22" s="273" customFormat="1" ht="14.25" customHeight="1">
      <c r="B8" s="274" t="s">
        <v>337</v>
      </c>
      <c r="C8" s="275"/>
      <c r="D8" s="275"/>
      <c r="E8" s="276"/>
      <c r="F8" s="276"/>
      <c r="G8" s="277"/>
      <c r="H8" s="276"/>
      <c r="I8" s="278"/>
      <c r="J8" s="278"/>
      <c r="K8" s="279"/>
      <c r="L8" s="443"/>
      <c r="M8" s="444"/>
      <c r="U8" s="280">
        <v>129</v>
      </c>
      <c r="V8" s="281">
        <v>3235029564</v>
      </c>
    </row>
    <row r="9" spans="1:22" ht="14.25" customHeight="1">
      <c r="B9" s="168"/>
      <c r="C9" s="282" t="s">
        <v>338</v>
      </c>
      <c r="D9" s="282"/>
      <c r="E9" s="283"/>
      <c r="F9" s="283"/>
      <c r="G9" s="270"/>
      <c r="H9" s="283"/>
      <c r="K9" s="284"/>
      <c r="L9" s="428">
        <v>3235029564</v>
      </c>
      <c r="M9" s="429"/>
      <c r="U9" s="280">
        <v>130</v>
      </c>
      <c r="V9" s="281">
        <v>1282180685</v>
      </c>
    </row>
    <row r="10" spans="1:22" ht="13.5" customHeight="1">
      <c r="B10" s="168"/>
      <c r="C10" s="282"/>
      <c r="D10" s="282" t="s">
        <v>339</v>
      </c>
      <c r="E10" s="283"/>
      <c r="F10" s="283"/>
      <c r="G10" s="283"/>
      <c r="H10" s="283"/>
      <c r="K10" s="284"/>
      <c r="L10" s="428">
        <v>1282180685</v>
      </c>
      <c r="M10" s="429"/>
      <c r="U10" s="280">
        <v>131</v>
      </c>
      <c r="V10" s="281">
        <v>237808421</v>
      </c>
    </row>
    <row r="11" spans="1:22" ht="13.5" customHeight="1">
      <c r="B11" s="168"/>
      <c r="C11" s="282"/>
      <c r="D11" s="282"/>
      <c r="E11" s="285" t="s">
        <v>340</v>
      </c>
      <c r="F11" s="283"/>
      <c r="G11" s="283"/>
      <c r="H11" s="283"/>
      <c r="K11" s="284"/>
      <c r="L11" s="428">
        <v>237808421</v>
      </c>
      <c r="M11" s="429"/>
      <c r="U11" s="280">
        <v>132</v>
      </c>
      <c r="V11" s="281">
        <v>1020470199</v>
      </c>
    </row>
    <row r="12" spans="1:22" ht="13.5" customHeight="1">
      <c r="B12" s="168"/>
      <c r="C12" s="282"/>
      <c r="D12" s="282"/>
      <c r="E12" s="285" t="s">
        <v>341</v>
      </c>
      <c r="F12" s="283"/>
      <c r="G12" s="283"/>
      <c r="H12" s="283"/>
      <c r="K12" s="284"/>
      <c r="L12" s="428">
        <v>1020470199</v>
      </c>
      <c r="M12" s="429"/>
      <c r="U12" s="280">
        <v>133</v>
      </c>
      <c r="V12" s="281">
        <v>12315095</v>
      </c>
    </row>
    <row r="13" spans="1:22" ht="13.5" customHeight="1">
      <c r="B13" s="286"/>
      <c r="C13" s="270"/>
      <c r="D13" s="270"/>
      <c r="E13" s="287" t="s">
        <v>342</v>
      </c>
      <c r="F13" s="270"/>
      <c r="G13" s="270"/>
      <c r="H13" s="270"/>
      <c r="K13" s="284"/>
      <c r="L13" s="428">
        <v>12315095</v>
      </c>
      <c r="M13" s="429"/>
      <c r="U13" s="280">
        <v>134</v>
      </c>
      <c r="V13" s="281">
        <v>11586970</v>
      </c>
    </row>
    <row r="14" spans="1:22" ht="13.5" customHeight="1">
      <c r="B14" s="288"/>
      <c r="C14" s="289"/>
      <c r="D14" s="270"/>
      <c r="E14" s="289" t="s">
        <v>343</v>
      </c>
      <c r="F14" s="289"/>
      <c r="G14" s="289"/>
      <c r="H14" s="289"/>
      <c r="K14" s="284"/>
      <c r="L14" s="428">
        <v>11586970</v>
      </c>
      <c r="M14" s="429"/>
      <c r="U14" s="280">
        <v>135</v>
      </c>
      <c r="V14" s="281">
        <v>1952848879</v>
      </c>
    </row>
    <row r="15" spans="1:22" ht="13.5" customHeight="1">
      <c r="B15" s="286"/>
      <c r="C15" s="289"/>
      <c r="D15" s="287" t="s">
        <v>344</v>
      </c>
      <c r="E15" s="289"/>
      <c r="F15" s="289"/>
      <c r="G15" s="289"/>
      <c r="H15" s="289"/>
      <c r="K15" s="284"/>
      <c r="L15" s="428">
        <v>1952848879</v>
      </c>
      <c r="M15" s="429"/>
      <c r="U15" s="280">
        <v>136</v>
      </c>
      <c r="V15" s="281">
        <v>1236100876</v>
      </c>
    </row>
    <row r="16" spans="1:22" ht="13.5" customHeight="1">
      <c r="B16" s="286"/>
      <c r="C16" s="289"/>
      <c r="D16" s="289"/>
      <c r="E16" s="287" t="s">
        <v>345</v>
      </c>
      <c r="F16" s="289"/>
      <c r="G16" s="289"/>
      <c r="H16" s="289"/>
      <c r="K16" s="284"/>
      <c r="L16" s="428">
        <v>1236100876</v>
      </c>
      <c r="M16" s="429"/>
      <c r="U16" s="280">
        <v>137</v>
      </c>
      <c r="V16" s="281">
        <v>401701455</v>
      </c>
    </row>
    <row r="17" spans="2:22" ht="13.5" customHeight="1">
      <c r="B17" s="286"/>
      <c r="C17" s="289"/>
      <c r="D17" s="289"/>
      <c r="E17" s="287" t="s">
        <v>346</v>
      </c>
      <c r="F17" s="289"/>
      <c r="G17" s="289"/>
      <c r="H17" s="289"/>
      <c r="K17" s="284"/>
      <c r="L17" s="428">
        <v>401701455</v>
      </c>
      <c r="M17" s="429"/>
      <c r="U17" s="280">
        <v>138</v>
      </c>
      <c r="V17" s="281">
        <v>310020497</v>
      </c>
    </row>
    <row r="18" spans="2:22" ht="13.5" customHeight="1">
      <c r="B18" s="286"/>
      <c r="C18" s="270"/>
      <c r="D18" s="289"/>
      <c r="E18" s="287" t="s">
        <v>347</v>
      </c>
      <c r="F18" s="289"/>
      <c r="G18" s="289"/>
      <c r="H18" s="289"/>
      <c r="K18" s="284"/>
      <c r="L18" s="428">
        <v>310020497</v>
      </c>
      <c r="M18" s="429"/>
      <c r="U18" s="280">
        <v>139</v>
      </c>
      <c r="V18" s="281">
        <v>5026051</v>
      </c>
    </row>
    <row r="19" spans="2:22" ht="13.5" customHeight="1">
      <c r="B19" s="286"/>
      <c r="C19" s="270"/>
      <c r="D19" s="169"/>
      <c r="E19" s="289" t="s">
        <v>343</v>
      </c>
      <c r="F19" s="270"/>
      <c r="G19" s="289"/>
      <c r="H19" s="289"/>
      <c r="K19" s="284"/>
      <c r="L19" s="428">
        <v>5026051</v>
      </c>
      <c r="M19" s="429"/>
      <c r="U19" s="280">
        <v>140</v>
      </c>
      <c r="V19" s="281">
        <v>3833089640</v>
      </c>
    </row>
    <row r="20" spans="2:22" ht="13.5" customHeight="1">
      <c r="B20" s="286"/>
      <c r="C20" s="270" t="s">
        <v>348</v>
      </c>
      <c r="D20" s="169"/>
      <c r="E20" s="289"/>
      <c r="F20" s="289"/>
      <c r="G20" s="289"/>
      <c r="H20" s="289"/>
      <c r="K20" s="284"/>
      <c r="L20" s="428">
        <v>3833089640</v>
      </c>
      <c r="M20" s="429"/>
      <c r="U20" s="280">
        <v>141</v>
      </c>
      <c r="V20" s="281">
        <v>2784285658</v>
      </c>
    </row>
    <row r="21" spans="2:22" ht="13.5" customHeight="1">
      <c r="B21" s="286"/>
      <c r="C21" s="270"/>
      <c r="D21" s="172" t="s">
        <v>349</v>
      </c>
      <c r="E21" s="289"/>
      <c r="F21" s="289"/>
      <c r="G21" s="289"/>
      <c r="H21" s="289"/>
      <c r="K21" s="284"/>
      <c r="L21" s="428">
        <v>2784285658</v>
      </c>
      <c r="M21" s="429"/>
      <c r="U21" s="280">
        <v>142</v>
      </c>
      <c r="V21" s="281">
        <v>961968900</v>
      </c>
    </row>
    <row r="22" spans="2:22" ht="13.5" customHeight="1">
      <c r="B22" s="286"/>
      <c r="C22" s="270"/>
      <c r="D22" s="172" t="s">
        <v>350</v>
      </c>
      <c r="E22" s="289"/>
      <c r="F22" s="289"/>
      <c r="G22" s="289"/>
      <c r="H22" s="289"/>
      <c r="K22" s="284"/>
      <c r="L22" s="428">
        <v>961968900</v>
      </c>
      <c r="M22" s="429"/>
      <c r="U22" s="280">
        <v>143</v>
      </c>
      <c r="V22" s="281">
        <v>41725859</v>
      </c>
    </row>
    <row r="23" spans="2:22" ht="13.5" customHeight="1">
      <c r="B23" s="286"/>
      <c r="C23" s="270"/>
      <c r="D23" s="172" t="s">
        <v>351</v>
      </c>
      <c r="E23" s="289"/>
      <c r="F23" s="289"/>
      <c r="G23" s="289"/>
      <c r="H23" s="289"/>
      <c r="K23" s="284"/>
      <c r="L23" s="428">
        <v>41725859</v>
      </c>
      <c r="M23" s="429"/>
      <c r="U23" s="280">
        <v>144</v>
      </c>
      <c r="V23" s="281">
        <v>45109223</v>
      </c>
    </row>
    <row r="24" spans="2:22" ht="13.5" customHeight="1">
      <c r="B24" s="286"/>
      <c r="C24" s="270"/>
      <c r="D24" s="169" t="s">
        <v>352</v>
      </c>
      <c r="E24" s="289"/>
      <c r="F24" s="289"/>
      <c r="G24" s="289"/>
      <c r="H24" s="169"/>
      <c r="K24" s="284"/>
      <c r="L24" s="428">
        <v>45109223</v>
      </c>
      <c r="M24" s="429"/>
      <c r="U24" s="280">
        <v>145</v>
      </c>
      <c r="V24" s="281">
        <v>894287669</v>
      </c>
    </row>
    <row r="25" spans="2:22" ht="13.5" customHeight="1">
      <c r="B25" s="286"/>
      <c r="C25" s="270" t="s">
        <v>353</v>
      </c>
      <c r="D25" s="169"/>
      <c r="E25" s="289"/>
      <c r="F25" s="289"/>
      <c r="G25" s="289"/>
      <c r="H25" s="169"/>
      <c r="K25" s="284"/>
      <c r="L25" s="428">
        <v>894287669</v>
      </c>
      <c r="M25" s="429"/>
      <c r="U25" s="280">
        <v>146</v>
      </c>
      <c r="V25" s="281">
        <v>894287669</v>
      </c>
    </row>
    <row r="26" spans="2:22" ht="13.5" customHeight="1">
      <c r="B26" s="286"/>
      <c r="C26" s="270"/>
      <c r="D26" s="172" t="s">
        <v>354</v>
      </c>
      <c r="E26" s="289"/>
      <c r="F26" s="289"/>
      <c r="G26" s="289"/>
      <c r="H26" s="289"/>
      <c r="K26" s="284"/>
      <c r="L26" s="428">
        <v>894287669</v>
      </c>
      <c r="M26" s="429"/>
      <c r="U26" s="280">
        <v>147</v>
      </c>
      <c r="V26" s="281" t="s">
        <v>205</v>
      </c>
    </row>
    <row r="27" spans="2:22" ht="13.5" customHeight="1">
      <c r="B27" s="286"/>
      <c r="C27" s="270"/>
      <c r="D27" s="169" t="s">
        <v>343</v>
      </c>
      <c r="E27" s="289"/>
      <c r="F27" s="289"/>
      <c r="G27" s="289"/>
      <c r="H27" s="289"/>
      <c r="K27" s="284"/>
      <c r="L27" s="428" t="s">
        <v>205</v>
      </c>
      <c r="M27" s="429"/>
      <c r="U27" s="280">
        <v>148</v>
      </c>
      <c r="V27" s="281">
        <v>766937000</v>
      </c>
    </row>
    <row r="28" spans="2:22" ht="13.5" customHeight="1">
      <c r="B28" s="286"/>
      <c r="C28" s="270" t="s">
        <v>355</v>
      </c>
      <c r="D28" s="169"/>
      <c r="E28" s="289"/>
      <c r="F28" s="289"/>
      <c r="G28" s="289"/>
      <c r="H28" s="289"/>
      <c r="K28" s="284"/>
      <c r="L28" s="435">
        <v>766937000</v>
      </c>
      <c r="M28" s="436"/>
      <c r="U28" s="280">
        <v>128</v>
      </c>
      <c r="V28" s="281">
        <v>470709407</v>
      </c>
    </row>
    <row r="29" spans="2:22" ht="13.5" customHeight="1">
      <c r="B29" s="290" t="s">
        <v>356</v>
      </c>
      <c r="C29" s="291"/>
      <c r="D29" s="175"/>
      <c r="E29" s="292"/>
      <c r="F29" s="292"/>
      <c r="G29" s="292"/>
      <c r="H29" s="292"/>
      <c r="I29" s="293"/>
      <c r="J29" s="293"/>
      <c r="K29" s="294"/>
      <c r="L29" s="430">
        <v>470709407</v>
      </c>
      <c r="M29" s="431"/>
      <c r="U29" s="280">
        <v>150</v>
      </c>
      <c r="V29" s="281">
        <v>902994019</v>
      </c>
    </row>
    <row r="30" spans="2:22" ht="13.5" customHeight="1">
      <c r="B30" s="286" t="s">
        <v>357</v>
      </c>
      <c r="C30" s="270"/>
      <c r="D30" s="169"/>
      <c r="E30" s="289"/>
      <c r="F30" s="289"/>
      <c r="G30" s="289"/>
      <c r="H30" s="169"/>
      <c r="K30" s="284"/>
      <c r="L30" s="428"/>
      <c r="M30" s="429"/>
      <c r="U30" s="280">
        <v>151</v>
      </c>
      <c r="V30" s="281">
        <v>442129335</v>
      </c>
    </row>
    <row r="31" spans="2:22" ht="13.5" customHeight="1">
      <c r="B31" s="286"/>
      <c r="C31" s="270" t="s">
        <v>358</v>
      </c>
      <c r="D31" s="169"/>
      <c r="E31" s="289"/>
      <c r="F31" s="289"/>
      <c r="G31" s="289"/>
      <c r="H31" s="289"/>
      <c r="K31" s="284"/>
      <c r="L31" s="428">
        <v>902994019</v>
      </c>
      <c r="M31" s="429"/>
      <c r="U31" s="280">
        <v>152</v>
      </c>
      <c r="V31" s="281">
        <v>460864684</v>
      </c>
    </row>
    <row r="32" spans="2:22" ht="13.5" customHeight="1">
      <c r="B32" s="286"/>
      <c r="C32" s="270"/>
      <c r="D32" s="172" t="s">
        <v>359</v>
      </c>
      <c r="E32" s="289"/>
      <c r="F32" s="289"/>
      <c r="G32" s="289"/>
      <c r="H32" s="289"/>
      <c r="K32" s="284"/>
      <c r="L32" s="428">
        <v>442129335</v>
      </c>
      <c r="M32" s="429"/>
      <c r="U32" s="280">
        <v>153</v>
      </c>
      <c r="V32" s="281" t="s">
        <v>205</v>
      </c>
    </row>
    <row r="33" spans="2:22" ht="13.5" customHeight="1">
      <c r="B33" s="286"/>
      <c r="C33" s="270"/>
      <c r="D33" s="172" t="s">
        <v>360</v>
      </c>
      <c r="E33" s="289"/>
      <c r="F33" s="289"/>
      <c r="G33" s="289"/>
      <c r="H33" s="289"/>
      <c r="K33" s="284"/>
      <c r="L33" s="428">
        <v>460864684</v>
      </c>
      <c r="M33" s="429"/>
      <c r="U33" s="280">
        <v>154</v>
      </c>
      <c r="V33" s="281" t="s">
        <v>205</v>
      </c>
    </row>
    <row r="34" spans="2:22" ht="13.5" customHeight="1">
      <c r="B34" s="286"/>
      <c r="C34" s="270"/>
      <c r="D34" s="172" t="s">
        <v>361</v>
      </c>
      <c r="E34" s="289"/>
      <c r="F34" s="289"/>
      <c r="G34" s="289"/>
      <c r="H34" s="289"/>
      <c r="K34" s="284"/>
      <c r="L34" s="428" t="s">
        <v>205</v>
      </c>
      <c r="M34" s="429"/>
      <c r="U34" s="280">
        <v>155</v>
      </c>
      <c r="V34" s="281" t="s">
        <v>205</v>
      </c>
    </row>
    <row r="35" spans="2:22" ht="13.5" customHeight="1">
      <c r="B35" s="286"/>
      <c r="C35" s="270"/>
      <c r="D35" s="172" t="s">
        <v>362</v>
      </c>
      <c r="E35" s="289"/>
      <c r="F35" s="289"/>
      <c r="G35" s="289"/>
      <c r="H35" s="289"/>
      <c r="K35" s="284"/>
      <c r="L35" s="428" t="s">
        <v>205</v>
      </c>
      <c r="M35" s="429"/>
      <c r="U35" s="280">
        <v>156</v>
      </c>
      <c r="V35" s="281">
        <v>209944990</v>
      </c>
    </row>
    <row r="36" spans="2:22" ht="13.5" customHeight="1">
      <c r="B36" s="286"/>
      <c r="C36" s="270"/>
      <c r="D36" s="169" t="s">
        <v>343</v>
      </c>
      <c r="E36" s="289"/>
      <c r="F36" s="289"/>
      <c r="G36" s="289"/>
      <c r="H36" s="289"/>
      <c r="K36" s="284"/>
      <c r="L36" s="428" t="s">
        <v>205</v>
      </c>
      <c r="M36" s="429"/>
      <c r="U36" s="280">
        <v>157</v>
      </c>
      <c r="V36" s="281">
        <v>126015000</v>
      </c>
    </row>
    <row r="37" spans="2:22" ht="13.5" customHeight="1">
      <c r="B37" s="286"/>
      <c r="C37" s="270" t="s">
        <v>363</v>
      </c>
      <c r="D37" s="169"/>
      <c r="E37" s="289"/>
      <c r="F37" s="289"/>
      <c r="G37" s="289"/>
      <c r="H37" s="169"/>
      <c r="K37" s="284"/>
      <c r="L37" s="428">
        <v>209944990</v>
      </c>
      <c r="M37" s="429"/>
      <c r="U37" s="280">
        <v>158</v>
      </c>
      <c r="V37" s="281">
        <v>83528050</v>
      </c>
    </row>
    <row r="38" spans="2:22" ht="13.5" customHeight="1">
      <c r="B38" s="286"/>
      <c r="C38" s="270"/>
      <c r="D38" s="172" t="s">
        <v>350</v>
      </c>
      <c r="E38" s="289"/>
      <c r="F38" s="289"/>
      <c r="G38" s="289"/>
      <c r="H38" s="169"/>
      <c r="K38" s="284"/>
      <c r="L38" s="428">
        <v>126015000</v>
      </c>
      <c r="M38" s="429"/>
      <c r="U38" s="280">
        <v>159</v>
      </c>
      <c r="V38" s="281" t="s">
        <v>205</v>
      </c>
    </row>
    <row r="39" spans="2:22" ht="13.5" customHeight="1">
      <c r="B39" s="286"/>
      <c r="C39" s="270"/>
      <c r="D39" s="172" t="s">
        <v>364</v>
      </c>
      <c r="E39" s="289"/>
      <c r="F39" s="289"/>
      <c r="G39" s="289"/>
      <c r="H39" s="169"/>
      <c r="K39" s="284"/>
      <c r="L39" s="428">
        <v>83528050</v>
      </c>
      <c r="M39" s="429"/>
      <c r="U39" s="280">
        <v>160</v>
      </c>
      <c r="V39" s="281">
        <v>401940</v>
      </c>
    </row>
    <row r="40" spans="2:22" ht="13.5" customHeight="1">
      <c r="B40" s="286"/>
      <c r="C40" s="270"/>
      <c r="D40" s="172" t="s">
        <v>365</v>
      </c>
      <c r="E40" s="289"/>
      <c r="F40" s="270"/>
      <c r="G40" s="289"/>
      <c r="H40" s="289"/>
      <c r="K40" s="284"/>
      <c r="L40" s="428" t="s">
        <v>205</v>
      </c>
      <c r="M40" s="429"/>
      <c r="U40" s="280">
        <v>161</v>
      </c>
      <c r="V40" s="281" t="s">
        <v>205</v>
      </c>
    </row>
    <row r="41" spans="2:22" ht="13.5" customHeight="1">
      <c r="B41" s="286"/>
      <c r="C41" s="270"/>
      <c r="D41" s="172" t="s">
        <v>366</v>
      </c>
      <c r="E41" s="289"/>
      <c r="F41" s="270"/>
      <c r="G41" s="289"/>
      <c r="H41" s="289"/>
      <c r="K41" s="284"/>
      <c r="L41" s="428">
        <v>401940</v>
      </c>
      <c r="M41" s="429"/>
      <c r="U41" s="280">
        <v>149</v>
      </c>
      <c r="V41" s="281">
        <v>-693049029</v>
      </c>
    </row>
    <row r="42" spans="2:22" ht="13.5" customHeight="1">
      <c r="B42" s="286"/>
      <c r="C42" s="270"/>
      <c r="D42" s="169" t="s">
        <v>352</v>
      </c>
      <c r="E42" s="289"/>
      <c r="F42" s="289"/>
      <c r="G42" s="289"/>
      <c r="H42" s="289"/>
      <c r="K42" s="284"/>
      <c r="L42" s="428" t="s">
        <v>205</v>
      </c>
      <c r="M42" s="429"/>
      <c r="U42" s="280">
        <v>163</v>
      </c>
      <c r="V42" s="281">
        <v>325289701</v>
      </c>
    </row>
    <row r="43" spans="2:22" ht="13.5" customHeight="1">
      <c r="B43" s="290" t="s">
        <v>367</v>
      </c>
      <c r="C43" s="291"/>
      <c r="D43" s="175"/>
      <c r="E43" s="292"/>
      <c r="F43" s="292"/>
      <c r="G43" s="292"/>
      <c r="H43" s="292"/>
      <c r="I43" s="293"/>
      <c r="J43" s="293"/>
      <c r="K43" s="294"/>
      <c r="L43" s="430">
        <v>-693049029</v>
      </c>
      <c r="M43" s="431"/>
      <c r="U43" s="280">
        <v>164</v>
      </c>
      <c r="V43" s="281">
        <v>325289701</v>
      </c>
    </row>
    <row r="44" spans="2:22" ht="13.5" customHeight="1">
      <c r="B44" s="286" t="s">
        <v>368</v>
      </c>
      <c r="C44" s="270"/>
      <c r="D44" s="169"/>
      <c r="E44" s="289"/>
      <c r="F44" s="289"/>
      <c r="G44" s="289"/>
      <c r="H44" s="289"/>
      <c r="K44" s="284"/>
      <c r="L44" s="428"/>
      <c r="M44" s="429"/>
      <c r="U44" s="280">
        <v>165</v>
      </c>
      <c r="V44" s="281" t="s">
        <v>205</v>
      </c>
    </row>
    <row r="45" spans="2:22" ht="13.5" customHeight="1">
      <c r="B45" s="286"/>
      <c r="C45" s="270" t="s">
        <v>369</v>
      </c>
      <c r="D45" s="169"/>
      <c r="E45" s="289"/>
      <c r="F45" s="289"/>
      <c r="G45" s="289"/>
      <c r="H45" s="289"/>
      <c r="K45" s="284"/>
      <c r="L45" s="428">
        <v>325289701</v>
      </c>
      <c r="M45" s="429"/>
      <c r="U45" s="280">
        <v>166</v>
      </c>
      <c r="V45" s="281">
        <v>504086000</v>
      </c>
    </row>
    <row r="46" spans="2:22" ht="13.5" customHeight="1">
      <c r="B46" s="286"/>
      <c r="C46" s="270"/>
      <c r="D46" s="172" t="s">
        <v>370</v>
      </c>
      <c r="E46" s="289"/>
      <c r="F46" s="289"/>
      <c r="G46" s="289"/>
      <c r="H46" s="289"/>
      <c r="K46" s="284"/>
      <c r="L46" s="428">
        <v>325289701</v>
      </c>
      <c r="M46" s="429"/>
      <c r="U46" s="280">
        <v>167</v>
      </c>
      <c r="V46" s="281">
        <v>504086000</v>
      </c>
    </row>
    <row r="47" spans="2:22" ht="13.5" customHeight="1">
      <c r="B47" s="286"/>
      <c r="C47" s="270"/>
      <c r="D47" s="169" t="s">
        <v>343</v>
      </c>
      <c r="E47" s="289"/>
      <c r="F47" s="289"/>
      <c r="G47" s="289"/>
      <c r="H47" s="289"/>
      <c r="K47" s="284"/>
      <c r="L47" s="428" t="s">
        <v>205</v>
      </c>
      <c r="M47" s="429"/>
      <c r="U47" s="280">
        <v>168</v>
      </c>
      <c r="V47" s="281" t="s">
        <v>205</v>
      </c>
    </row>
    <row r="48" spans="2:22" ht="13.5" customHeight="1">
      <c r="B48" s="286"/>
      <c r="C48" s="270" t="s">
        <v>371</v>
      </c>
      <c r="D48" s="169"/>
      <c r="E48" s="289"/>
      <c r="F48" s="289"/>
      <c r="G48" s="289"/>
      <c r="H48" s="289"/>
      <c r="K48" s="284"/>
      <c r="L48" s="428">
        <v>504086000</v>
      </c>
      <c r="M48" s="429"/>
      <c r="U48" s="280">
        <v>162</v>
      </c>
      <c r="V48" s="281">
        <v>178796299</v>
      </c>
    </row>
    <row r="49" spans="2:25" ht="13.5" customHeight="1">
      <c r="B49" s="286"/>
      <c r="C49" s="270"/>
      <c r="D49" s="172" t="s">
        <v>372</v>
      </c>
      <c r="E49" s="289"/>
      <c r="F49" s="289"/>
      <c r="G49" s="289"/>
      <c r="H49" s="283"/>
      <c r="K49" s="284"/>
      <c r="L49" s="428">
        <v>504086000</v>
      </c>
      <c r="M49" s="429"/>
      <c r="U49" s="280">
        <v>169</v>
      </c>
      <c r="V49" s="281">
        <v>-43543323</v>
      </c>
    </row>
    <row r="50" spans="2:25" ht="13.5" customHeight="1">
      <c r="B50" s="286"/>
      <c r="C50" s="270"/>
      <c r="D50" s="169" t="s">
        <v>352</v>
      </c>
      <c r="E50" s="289"/>
      <c r="F50" s="289"/>
      <c r="G50" s="289"/>
      <c r="H50" s="295"/>
      <c r="K50" s="284"/>
      <c r="L50" s="428" t="s">
        <v>205</v>
      </c>
      <c r="M50" s="429"/>
      <c r="U50" s="280">
        <v>170</v>
      </c>
      <c r="V50" s="281">
        <v>287027496</v>
      </c>
    </row>
    <row r="51" spans="2:25" ht="13.5" customHeight="1">
      <c r="B51" s="290" t="s">
        <v>373</v>
      </c>
      <c r="C51" s="291"/>
      <c r="D51" s="175"/>
      <c r="E51" s="292"/>
      <c r="F51" s="292"/>
      <c r="G51" s="292"/>
      <c r="H51" s="296"/>
      <c r="I51" s="293"/>
      <c r="J51" s="293"/>
      <c r="K51" s="294"/>
      <c r="L51" s="430">
        <v>178796299</v>
      </c>
      <c r="M51" s="431"/>
      <c r="U51" s="280">
        <v>171</v>
      </c>
      <c r="V51" s="281">
        <v>243484173</v>
      </c>
    </row>
    <row r="52" spans="2:25" ht="13.5" customHeight="1">
      <c r="B52" s="432" t="s">
        <v>374</v>
      </c>
      <c r="C52" s="433"/>
      <c r="D52" s="433"/>
      <c r="E52" s="433"/>
      <c r="F52" s="433"/>
      <c r="G52" s="433"/>
      <c r="H52" s="433"/>
      <c r="I52" s="433"/>
      <c r="J52" s="433"/>
      <c r="K52" s="434"/>
      <c r="L52" s="435">
        <v>-43543323</v>
      </c>
      <c r="M52" s="436"/>
      <c r="U52" s="280">
        <v>172</v>
      </c>
      <c r="V52" s="281">
        <v>17454304</v>
      </c>
    </row>
    <row r="53" spans="2:25" ht="13.5" customHeight="1" thickBot="1">
      <c r="B53" s="437" t="s">
        <v>375</v>
      </c>
      <c r="C53" s="438"/>
      <c r="D53" s="438"/>
      <c r="E53" s="438"/>
      <c r="F53" s="438"/>
      <c r="G53" s="438"/>
      <c r="H53" s="438"/>
      <c r="I53" s="438"/>
      <c r="J53" s="438"/>
      <c r="K53" s="439"/>
      <c r="L53" s="428">
        <v>287027496</v>
      </c>
      <c r="M53" s="429"/>
      <c r="U53" s="280">
        <v>173</v>
      </c>
      <c r="V53" s="281">
        <v>15004522</v>
      </c>
    </row>
    <row r="54" spans="2:25" ht="13.5" customHeight="1" thickBot="1">
      <c r="B54" s="440" t="s">
        <v>376</v>
      </c>
      <c r="C54" s="441"/>
      <c r="D54" s="441"/>
      <c r="E54" s="441"/>
      <c r="F54" s="441"/>
      <c r="G54" s="441"/>
      <c r="H54" s="441"/>
      <c r="I54" s="441"/>
      <c r="J54" s="441"/>
      <c r="K54" s="442"/>
      <c r="L54" s="426">
        <v>243484173</v>
      </c>
      <c r="M54" s="427"/>
      <c r="U54" s="280">
        <v>174</v>
      </c>
      <c r="V54" s="281">
        <v>32458826</v>
      </c>
    </row>
    <row r="55" spans="2:25" ht="13.5" customHeight="1" thickBot="1"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8"/>
      <c r="M55" s="299"/>
      <c r="U55" s="280">
        <v>175</v>
      </c>
      <c r="V55" s="281">
        <v>275942999</v>
      </c>
    </row>
    <row r="56" spans="2:25" ht="13.5" customHeight="1">
      <c r="B56" s="300" t="s">
        <v>377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443">
        <v>17454304</v>
      </c>
      <c r="M56" s="444"/>
      <c r="U56" s="280"/>
      <c r="V56" s="281"/>
    </row>
    <row r="57" spans="2:25" ht="13.5" customHeight="1">
      <c r="B57" s="352" t="s">
        <v>378</v>
      </c>
      <c r="C57" s="302"/>
      <c r="D57" s="302"/>
      <c r="E57" s="302"/>
      <c r="F57" s="302"/>
      <c r="G57" s="302"/>
      <c r="H57" s="302"/>
      <c r="I57" s="302"/>
      <c r="J57" s="302"/>
      <c r="K57" s="302"/>
      <c r="L57" s="430">
        <v>15004522</v>
      </c>
      <c r="M57" s="431"/>
      <c r="U57" s="280"/>
      <c r="V57" s="303"/>
    </row>
    <row r="58" spans="2:25" ht="13.5" customHeight="1" thickBot="1">
      <c r="B58" s="304" t="s">
        <v>379</v>
      </c>
      <c r="C58" s="305"/>
      <c r="D58" s="305"/>
      <c r="E58" s="305"/>
      <c r="F58" s="305"/>
      <c r="G58" s="305"/>
      <c r="H58" s="305"/>
      <c r="I58" s="305"/>
      <c r="J58" s="305"/>
      <c r="K58" s="305"/>
      <c r="L58" s="445">
        <v>32458826</v>
      </c>
      <c r="M58" s="446"/>
      <c r="U58" s="280"/>
      <c r="V58" s="303"/>
      <c r="X58" s="306"/>
      <c r="Y58" s="307"/>
    </row>
    <row r="59" spans="2:25" ht="13.5" customHeight="1" thickBot="1">
      <c r="B59" s="308" t="s">
        <v>380</v>
      </c>
      <c r="C59" s="309"/>
      <c r="D59" s="178"/>
      <c r="E59" s="310"/>
      <c r="F59" s="310"/>
      <c r="G59" s="310"/>
      <c r="H59" s="310"/>
      <c r="I59" s="311"/>
      <c r="J59" s="311"/>
      <c r="K59" s="311"/>
      <c r="L59" s="426">
        <v>275942999</v>
      </c>
      <c r="M59" s="427"/>
      <c r="P59" s="159"/>
      <c r="Q59" s="312"/>
      <c r="U59" s="313"/>
      <c r="V59" s="303"/>
      <c r="X59" s="314"/>
      <c r="Y59" s="315"/>
    </row>
    <row r="60" spans="2:25" ht="3" customHeight="1">
      <c r="B60" s="270"/>
      <c r="C60" s="270"/>
      <c r="D60" s="183"/>
      <c r="E60" s="289"/>
      <c r="F60" s="289"/>
      <c r="G60" s="289"/>
      <c r="H60" s="283"/>
    </row>
    <row r="61" spans="2:25" ht="13.5" customHeight="1">
      <c r="B61" s="270"/>
      <c r="C61" s="270"/>
      <c r="D61" s="183"/>
      <c r="E61" s="289"/>
      <c r="F61" s="289"/>
      <c r="G61" s="289"/>
      <c r="H61" s="295"/>
    </row>
    <row r="62" spans="2:25" ht="13.5" customHeight="1">
      <c r="B62" s="270"/>
      <c r="C62" s="270"/>
      <c r="D62" s="183"/>
      <c r="E62" s="289"/>
      <c r="F62" s="289"/>
      <c r="G62" s="289"/>
      <c r="H62" s="289"/>
    </row>
    <row r="63" spans="2:25" ht="13.5" customHeight="1">
      <c r="B63" s="270"/>
      <c r="C63" s="270"/>
      <c r="D63" s="183"/>
      <c r="E63" s="289"/>
      <c r="F63" s="289"/>
      <c r="G63" s="289"/>
      <c r="H63" s="289"/>
    </row>
    <row r="64" spans="2:25" ht="13.5" customHeight="1">
      <c r="B64" s="270"/>
      <c r="C64" s="270"/>
      <c r="D64" s="183"/>
      <c r="E64" s="289"/>
      <c r="F64" s="289"/>
      <c r="G64" s="289"/>
      <c r="H64" s="289"/>
    </row>
    <row r="65" spans="1:22" ht="13.5" customHeight="1">
      <c r="B65" s="270"/>
      <c r="C65" s="270"/>
      <c r="D65" s="289"/>
      <c r="E65" s="270"/>
      <c r="F65" s="270"/>
      <c r="G65" s="289"/>
      <c r="H65" s="289"/>
    </row>
    <row r="66" spans="1:22" ht="13.5" customHeight="1">
      <c r="B66" s="270"/>
      <c r="C66" s="270"/>
      <c r="D66" s="183"/>
      <c r="E66" s="289"/>
      <c r="F66" s="289"/>
      <c r="G66" s="289"/>
      <c r="H66" s="289"/>
    </row>
    <row r="67" spans="1:22" ht="13.5" customHeight="1">
      <c r="B67" s="270"/>
      <c r="C67" s="270"/>
      <c r="D67" s="183"/>
      <c r="E67" s="289"/>
      <c r="F67" s="289"/>
      <c r="G67" s="289"/>
      <c r="H67" s="289"/>
    </row>
    <row r="68" spans="1:22" ht="13.5" customHeight="1">
      <c r="B68" s="270"/>
      <c r="C68" s="270"/>
      <c r="D68" s="183"/>
      <c r="E68" s="289"/>
      <c r="F68" s="289"/>
      <c r="G68" s="289"/>
      <c r="H68" s="289"/>
    </row>
    <row r="69" spans="1:22" ht="13.5" customHeight="1">
      <c r="B69" s="270"/>
      <c r="C69" s="270"/>
      <c r="D69" s="183"/>
      <c r="E69" s="289"/>
      <c r="F69" s="289"/>
      <c r="G69" s="289"/>
      <c r="H69" s="289"/>
    </row>
    <row r="70" spans="1:22" ht="13.5" customHeight="1">
      <c r="B70" s="270"/>
      <c r="C70" s="270"/>
      <c r="D70" s="183"/>
      <c r="E70" s="289"/>
      <c r="F70" s="289"/>
      <c r="G70" s="289"/>
      <c r="H70" s="289"/>
    </row>
    <row r="71" spans="1:22" ht="13.5" customHeight="1">
      <c r="B71" s="270"/>
      <c r="C71" s="270"/>
      <c r="D71" s="183"/>
      <c r="E71" s="289"/>
      <c r="F71" s="289"/>
      <c r="G71" s="289"/>
      <c r="H71" s="289"/>
    </row>
    <row r="72" spans="1:22" ht="13.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6"/>
    </row>
    <row r="73" spans="1:22" ht="13.5" customHeight="1"/>
    <row r="74" spans="1:22" ht="13.5" customHeight="1">
      <c r="B74" s="270"/>
      <c r="C74" s="270"/>
      <c r="D74" s="270"/>
      <c r="E74" s="270"/>
      <c r="F74" s="270"/>
      <c r="G74" s="270"/>
      <c r="H74" s="270"/>
      <c r="I74" s="270"/>
      <c r="J74" s="270"/>
      <c r="K74" s="270"/>
    </row>
    <row r="75" spans="1:22" ht="13.5" customHeight="1">
      <c r="A75" s="316"/>
      <c r="B75" s="270"/>
      <c r="C75" s="270"/>
      <c r="D75" s="270"/>
      <c r="E75" s="270"/>
      <c r="F75" s="270"/>
      <c r="G75" s="270"/>
      <c r="H75" s="270"/>
      <c r="I75" s="270"/>
      <c r="J75" s="270"/>
      <c r="K75" s="270"/>
    </row>
    <row r="76" spans="1:22" s="316" customFormat="1" ht="13.5" customHeight="1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U76" s="163"/>
      <c r="V76" s="163"/>
    </row>
    <row r="77" spans="1:22" ht="15" customHeight="1">
      <c r="A77" s="270"/>
    </row>
    <row r="78" spans="1:22" s="270" customFormat="1" ht="18" customHeight="1"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U78" s="161"/>
      <c r="V78" s="161"/>
    </row>
    <row r="79" spans="1:22" s="270" customFormat="1" ht="18" customHeight="1">
      <c r="A79" s="268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U79" s="161"/>
      <c r="V79" s="161"/>
    </row>
  </sheetData>
  <mergeCells count="60"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59:M59"/>
    <mergeCell ref="L50:M50"/>
    <mergeCell ref="L51:M51"/>
    <mergeCell ref="B52:K52"/>
    <mergeCell ref="L52:M52"/>
    <mergeCell ref="B53:K53"/>
    <mergeCell ref="L53:M53"/>
    <mergeCell ref="B54:K54"/>
    <mergeCell ref="L54:M54"/>
    <mergeCell ref="L56:M56"/>
    <mergeCell ref="L57:M57"/>
    <mergeCell ref="L58:M58"/>
  </mergeCells>
  <phoneticPr fontId="5"/>
  <printOptions horizontalCentered="1"/>
  <pageMargins left="0.59055118110236227" right="0.59055118110236227" top="0.19685039370078741" bottom="0.19685039370078741" header="0.35433070866141736" footer="0.31496062992125984"/>
  <pageSetup paperSize="9" scale="103" orientation="portrait" cellComments="asDisplaye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pageSetUpPr fitToPage="1"/>
  </sheetPr>
  <dimension ref="A1:X48"/>
  <sheetViews>
    <sheetView tabSelected="1" view="pageBreakPreview" topLeftCell="B1" zoomScaleNormal="100" zoomScaleSheetLayoutView="100" workbookViewId="0">
      <selection activeCell="D12" sqref="D12:E12"/>
    </sheetView>
  </sheetViews>
  <sheetFormatPr defaultRowHeight="13.5"/>
  <cols>
    <col min="1" max="1" width="0.875" hidden="1" customWidth="1"/>
    <col min="2" max="2" width="3.75" customWidth="1"/>
    <col min="3" max="3" width="16.75" customWidth="1"/>
    <col min="4" max="17" width="8.625" customWidth="1"/>
    <col min="18" max="18" width="9.625" bestFit="1" customWidth="1"/>
    <col min="21" max="21" width="13.75" customWidth="1"/>
    <col min="22" max="24" width="15.75" customWidth="1"/>
  </cols>
  <sheetData>
    <row r="1" spans="1:24" ht="18.75" customHeight="1">
      <c r="A1" s="36"/>
      <c r="B1" s="36" t="s">
        <v>9</v>
      </c>
      <c r="C1" s="37"/>
      <c r="D1" s="37"/>
      <c r="E1" s="37"/>
    </row>
    <row r="2" spans="1:24" ht="24.75" customHeight="1">
      <c r="A2" s="35"/>
      <c r="B2" s="35" t="s">
        <v>201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4" ht="19.5" customHeight="1">
      <c r="A3" s="36"/>
      <c r="B3" s="36" t="s">
        <v>10</v>
      </c>
      <c r="C3" s="37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ht="17.25" customHeight="1">
      <c r="A4" s="38"/>
      <c r="B4" s="38" t="s">
        <v>132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4" ht="16.5" customHeight="1">
      <c r="A5" s="36"/>
      <c r="B5" s="36" t="s">
        <v>11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4" ht="20.25" customHeight="1">
      <c r="B6" s="3" t="s">
        <v>12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6" t="s">
        <v>140</v>
      </c>
      <c r="V6" s="461" t="s">
        <v>410</v>
      </c>
      <c r="W6" s="461"/>
      <c r="X6" s="461"/>
    </row>
    <row r="7" spans="1:24" ht="37.5" customHeight="1">
      <c r="B7" s="463" t="s">
        <v>13</v>
      </c>
      <c r="C7" s="463"/>
      <c r="D7" s="469" t="s">
        <v>14</v>
      </c>
      <c r="E7" s="462"/>
      <c r="F7" s="469" t="s">
        <v>15</v>
      </c>
      <c r="G7" s="462"/>
      <c r="H7" s="469" t="s">
        <v>16</v>
      </c>
      <c r="I7" s="462"/>
      <c r="J7" s="469" t="s">
        <v>17</v>
      </c>
      <c r="K7" s="462"/>
      <c r="L7" s="469" t="s">
        <v>18</v>
      </c>
      <c r="M7" s="462"/>
      <c r="N7" s="462" t="s">
        <v>19</v>
      </c>
      <c r="O7" s="463"/>
      <c r="P7" s="464" t="s">
        <v>409</v>
      </c>
      <c r="Q7" s="465"/>
      <c r="R7" s="7"/>
      <c r="U7" s="317"/>
      <c r="V7" s="319" t="s">
        <v>386</v>
      </c>
      <c r="W7" s="319" t="s">
        <v>385</v>
      </c>
      <c r="X7" s="319" t="s">
        <v>387</v>
      </c>
    </row>
    <row r="8" spans="1:24" ht="14.1" customHeight="1">
      <c r="B8" s="466" t="s">
        <v>20</v>
      </c>
      <c r="C8" s="466"/>
      <c r="D8" s="467">
        <f>SUM(D9:E17)</f>
        <v>9890875775</v>
      </c>
      <c r="E8" s="468"/>
      <c r="F8" s="467">
        <f>SUM(F9:G17)</f>
        <v>501500068</v>
      </c>
      <c r="G8" s="468"/>
      <c r="H8" s="467">
        <f>SUM(H9:I17)</f>
        <v>445407277</v>
      </c>
      <c r="I8" s="468"/>
      <c r="J8" s="467">
        <f>SUM(J9:K17)</f>
        <v>9946968566</v>
      </c>
      <c r="K8" s="468"/>
      <c r="L8" s="467">
        <f>SUM(L9:M17)</f>
        <v>5783057471</v>
      </c>
      <c r="M8" s="468"/>
      <c r="N8" s="468">
        <f>SUM(N9:O17)</f>
        <v>190994628</v>
      </c>
      <c r="O8" s="470"/>
      <c r="P8" s="468">
        <f t="shared" ref="P8:P25" si="0">IF(AND(J8="-",L8="-"),"-",IF(L8="-",J8,J8-L8))</f>
        <v>4163911095</v>
      </c>
      <c r="Q8" s="470"/>
      <c r="R8" s="7"/>
      <c r="U8" s="317" t="str">
        <f>B8</f>
        <v xml:space="preserve"> 事業用資産</v>
      </c>
      <c r="V8" s="325">
        <f>P8</f>
        <v>4163911095</v>
      </c>
      <c r="W8" s="318">
        <f>一般会計等貸借対照表!N9</f>
        <v>4163911095</v>
      </c>
      <c r="X8" s="322" t="str">
        <f>IF(V8=W8,"OK",V8-W8)</f>
        <v>OK</v>
      </c>
    </row>
    <row r="9" spans="1:24" ht="14.1" customHeight="1">
      <c r="B9" s="466" t="s">
        <v>141</v>
      </c>
      <c r="C9" s="466"/>
      <c r="D9" s="479">
        <v>1272301053</v>
      </c>
      <c r="E9" s="480"/>
      <c r="F9" s="479">
        <v>50405227</v>
      </c>
      <c r="G9" s="480"/>
      <c r="H9" s="479">
        <v>146872613</v>
      </c>
      <c r="I9" s="480"/>
      <c r="J9" s="467">
        <v>1175833667</v>
      </c>
      <c r="K9" s="468"/>
      <c r="L9" s="476" t="s">
        <v>205</v>
      </c>
      <c r="M9" s="477"/>
      <c r="N9" s="477" t="s">
        <v>205</v>
      </c>
      <c r="O9" s="478"/>
      <c r="P9" s="471">
        <f t="shared" si="0"/>
        <v>1175833667</v>
      </c>
      <c r="Q9" s="472"/>
      <c r="R9" s="7"/>
      <c r="U9" s="317" t="str">
        <f t="shared" ref="U9:U25" si="1">B9</f>
        <v>　　土地</v>
      </c>
      <c r="V9" s="325">
        <f>P9</f>
        <v>1175833667</v>
      </c>
      <c r="W9" s="318">
        <f>一般会計等貸借対照表!N10</f>
        <v>1175833667</v>
      </c>
      <c r="X9" s="322" t="str">
        <f t="shared" ref="X9:X25" si="2">IF(V9=W9,"OK",V9-W9)</f>
        <v>OK</v>
      </c>
    </row>
    <row r="10" spans="1:24" ht="14.1" customHeight="1">
      <c r="B10" s="473" t="s">
        <v>142</v>
      </c>
      <c r="C10" s="473"/>
      <c r="D10" s="474">
        <v>294534664</v>
      </c>
      <c r="E10" s="475"/>
      <c r="F10" s="474">
        <v>244821050</v>
      </c>
      <c r="G10" s="475"/>
      <c r="H10" s="474">
        <v>294534664</v>
      </c>
      <c r="I10" s="475"/>
      <c r="J10" s="467">
        <v>244821050</v>
      </c>
      <c r="K10" s="468"/>
      <c r="L10" s="476" t="s">
        <v>205</v>
      </c>
      <c r="M10" s="477"/>
      <c r="N10" s="477" t="s">
        <v>205</v>
      </c>
      <c r="O10" s="478"/>
      <c r="P10" s="471">
        <f t="shared" si="0"/>
        <v>244821050</v>
      </c>
      <c r="Q10" s="472"/>
      <c r="R10" s="7"/>
      <c r="U10" s="317" t="str">
        <f t="shared" si="1"/>
        <v>　　立木竹</v>
      </c>
      <c r="V10" s="325">
        <f>P10</f>
        <v>244821050</v>
      </c>
      <c r="W10" s="318">
        <f>一般会計等貸借対照表!N11</f>
        <v>244821050</v>
      </c>
      <c r="X10" s="322" t="str">
        <f t="shared" si="2"/>
        <v>OK</v>
      </c>
    </row>
    <row r="11" spans="1:24" ht="14.1" customHeight="1">
      <c r="B11" s="473" t="s">
        <v>143</v>
      </c>
      <c r="C11" s="473"/>
      <c r="D11" s="474">
        <v>6996863454</v>
      </c>
      <c r="E11" s="475"/>
      <c r="F11" s="474">
        <v>170263287</v>
      </c>
      <c r="G11" s="475"/>
      <c r="H11" s="474" t="s">
        <v>205</v>
      </c>
      <c r="I11" s="475"/>
      <c r="J11" s="467">
        <v>7167126741</v>
      </c>
      <c r="K11" s="468"/>
      <c r="L11" s="476">
        <v>4788360772</v>
      </c>
      <c r="M11" s="477"/>
      <c r="N11" s="477">
        <v>163325597</v>
      </c>
      <c r="O11" s="478"/>
      <c r="P11" s="471">
        <f t="shared" si="0"/>
        <v>2378765969</v>
      </c>
      <c r="Q11" s="472"/>
      <c r="R11" s="7"/>
      <c r="U11" s="317" t="str">
        <f t="shared" si="1"/>
        <v>　　建物</v>
      </c>
      <c r="V11" s="325">
        <f>P11</f>
        <v>2378765969</v>
      </c>
      <c r="W11" s="318">
        <f>一般会計等貸借対照表!N12+一般会計等貸借対照表!N13</f>
        <v>2378765969</v>
      </c>
      <c r="X11" s="322" t="str">
        <f t="shared" si="2"/>
        <v>OK</v>
      </c>
    </row>
    <row r="12" spans="1:24" ht="14.1" customHeight="1">
      <c r="B12" s="466" t="s">
        <v>144</v>
      </c>
      <c r="C12" s="466"/>
      <c r="D12" s="479">
        <v>1323176604</v>
      </c>
      <c r="E12" s="480"/>
      <c r="F12" s="479">
        <v>23383834</v>
      </c>
      <c r="G12" s="480"/>
      <c r="H12" s="479" t="s">
        <v>205</v>
      </c>
      <c r="I12" s="480"/>
      <c r="J12" s="467">
        <v>1346560438</v>
      </c>
      <c r="K12" s="468"/>
      <c r="L12" s="476">
        <v>994696699</v>
      </c>
      <c r="M12" s="477"/>
      <c r="N12" s="477">
        <v>27669031</v>
      </c>
      <c r="O12" s="478"/>
      <c r="P12" s="471">
        <f t="shared" si="0"/>
        <v>351863739</v>
      </c>
      <c r="Q12" s="472"/>
      <c r="R12" s="7"/>
      <c r="U12" s="317" t="str">
        <f t="shared" si="1"/>
        <v>　　工作物</v>
      </c>
      <c r="V12" s="325">
        <f>P12</f>
        <v>351863739</v>
      </c>
      <c r="W12" s="318">
        <f>一般会計等貸借対照表!N14+一般会計等貸借対照表!N15</f>
        <v>351863739</v>
      </c>
      <c r="X12" s="322" t="str">
        <f t="shared" si="2"/>
        <v>OK</v>
      </c>
    </row>
    <row r="13" spans="1:24" ht="14.1" customHeight="1">
      <c r="B13" s="482" t="s">
        <v>145</v>
      </c>
      <c r="C13" s="482"/>
      <c r="D13" s="474" t="s">
        <v>205</v>
      </c>
      <c r="E13" s="475"/>
      <c r="F13" s="474" t="s">
        <v>205</v>
      </c>
      <c r="G13" s="475"/>
      <c r="H13" s="474" t="s">
        <v>205</v>
      </c>
      <c r="I13" s="475"/>
      <c r="J13" s="467" t="s">
        <v>205</v>
      </c>
      <c r="K13" s="468"/>
      <c r="L13" s="476" t="s">
        <v>205</v>
      </c>
      <c r="M13" s="477"/>
      <c r="N13" s="477" t="s">
        <v>205</v>
      </c>
      <c r="O13" s="478"/>
      <c r="P13" s="471" t="str">
        <f t="shared" si="0"/>
        <v>-</v>
      </c>
      <c r="Q13" s="472"/>
      <c r="R13" s="7"/>
      <c r="U13" s="317" t="str">
        <f t="shared" si="1"/>
        <v>　　船舶</v>
      </c>
      <c r="V13" s="325" t="str">
        <f t="shared" ref="V13:V25" si="3">P13</f>
        <v>-</v>
      </c>
      <c r="W13" s="318">
        <f>一般会計等貸借対照表!N16+一般会計等貸借対照表!N17</f>
        <v>0</v>
      </c>
      <c r="X13" s="322" t="str">
        <f t="shared" si="2"/>
        <v>OK</v>
      </c>
    </row>
    <row r="14" spans="1:24" ht="14.1" customHeight="1">
      <c r="B14" s="481" t="s">
        <v>146</v>
      </c>
      <c r="C14" s="481"/>
      <c r="D14" s="479" t="s">
        <v>205</v>
      </c>
      <c r="E14" s="480"/>
      <c r="F14" s="479" t="s">
        <v>205</v>
      </c>
      <c r="G14" s="480"/>
      <c r="H14" s="479" t="s">
        <v>205</v>
      </c>
      <c r="I14" s="480"/>
      <c r="J14" s="467" t="s">
        <v>205</v>
      </c>
      <c r="K14" s="468"/>
      <c r="L14" s="476" t="s">
        <v>205</v>
      </c>
      <c r="M14" s="477"/>
      <c r="N14" s="477" t="s">
        <v>205</v>
      </c>
      <c r="O14" s="478"/>
      <c r="P14" s="471" t="str">
        <f t="shared" si="0"/>
        <v>-</v>
      </c>
      <c r="Q14" s="472"/>
      <c r="R14" s="7"/>
      <c r="U14" s="317" t="str">
        <f t="shared" si="1"/>
        <v>　　浮標等</v>
      </c>
      <c r="V14" s="325" t="str">
        <f t="shared" si="3"/>
        <v>-</v>
      </c>
      <c r="W14" s="318">
        <f>一般会計等貸借対照表!N18+一般会計等貸借対照表!N19</f>
        <v>0</v>
      </c>
      <c r="X14" s="322" t="str">
        <f t="shared" si="2"/>
        <v>OK</v>
      </c>
    </row>
    <row r="15" spans="1:24" ht="14.1" customHeight="1">
      <c r="B15" s="482" t="s">
        <v>147</v>
      </c>
      <c r="C15" s="482"/>
      <c r="D15" s="474" t="s">
        <v>205</v>
      </c>
      <c r="E15" s="475"/>
      <c r="F15" s="474" t="s">
        <v>205</v>
      </c>
      <c r="G15" s="475"/>
      <c r="H15" s="474" t="s">
        <v>205</v>
      </c>
      <c r="I15" s="475"/>
      <c r="J15" s="467" t="s">
        <v>205</v>
      </c>
      <c r="K15" s="468"/>
      <c r="L15" s="476" t="s">
        <v>205</v>
      </c>
      <c r="M15" s="477"/>
      <c r="N15" s="477" t="s">
        <v>205</v>
      </c>
      <c r="O15" s="478"/>
      <c r="P15" s="471" t="str">
        <f t="shared" si="0"/>
        <v>-</v>
      </c>
      <c r="Q15" s="472"/>
      <c r="R15" s="7"/>
      <c r="U15" s="317" t="str">
        <f t="shared" si="1"/>
        <v>　　航空機</v>
      </c>
      <c r="V15" s="325" t="str">
        <f t="shared" si="3"/>
        <v>-</v>
      </c>
      <c r="W15" s="318">
        <f>一般会計等貸借対照表!N20+一般会計等貸借対照表!N21</f>
        <v>0</v>
      </c>
      <c r="X15" s="322" t="str">
        <f t="shared" si="2"/>
        <v>OK</v>
      </c>
    </row>
    <row r="16" spans="1:24" ht="14.1" customHeight="1">
      <c r="B16" s="473" t="s">
        <v>148</v>
      </c>
      <c r="C16" s="473"/>
      <c r="D16" s="479" t="s">
        <v>205</v>
      </c>
      <c r="E16" s="480"/>
      <c r="F16" s="479" t="s">
        <v>205</v>
      </c>
      <c r="G16" s="480"/>
      <c r="H16" s="479" t="s">
        <v>205</v>
      </c>
      <c r="I16" s="480"/>
      <c r="J16" s="467" t="s">
        <v>205</v>
      </c>
      <c r="K16" s="468"/>
      <c r="L16" s="476" t="s">
        <v>205</v>
      </c>
      <c r="M16" s="477"/>
      <c r="N16" s="477" t="s">
        <v>205</v>
      </c>
      <c r="O16" s="478"/>
      <c r="P16" s="471" t="str">
        <f t="shared" si="0"/>
        <v>-</v>
      </c>
      <c r="Q16" s="472"/>
      <c r="R16" s="7"/>
      <c r="U16" s="317" t="str">
        <f t="shared" si="1"/>
        <v>　　その他</v>
      </c>
      <c r="V16" s="325" t="str">
        <f t="shared" si="3"/>
        <v>-</v>
      </c>
      <c r="W16" s="318">
        <f>一般会計等貸借対照表!N22+一般会計等貸借対照表!N23</f>
        <v>0</v>
      </c>
      <c r="X16" s="322" t="str">
        <f t="shared" si="2"/>
        <v>OK</v>
      </c>
    </row>
    <row r="17" spans="2:24" ht="14.1" customHeight="1">
      <c r="B17" s="473" t="s">
        <v>149</v>
      </c>
      <c r="C17" s="473"/>
      <c r="D17" s="474">
        <v>4000000</v>
      </c>
      <c r="E17" s="475"/>
      <c r="F17" s="474">
        <v>12626670</v>
      </c>
      <c r="G17" s="475"/>
      <c r="H17" s="474">
        <v>4000000</v>
      </c>
      <c r="I17" s="475"/>
      <c r="J17" s="467">
        <v>12626670</v>
      </c>
      <c r="K17" s="468"/>
      <c r="L17" s="476" t="s">
        <v>205</v>
      </c>
      <c r="M17" s="477"/>
      <c r="N17" s="477" t="s">
        <v>205</v>
      </c>
      <c r="O17" s="478"/>
      <c r="P17" s="471">
        <f t="shared" si="0"/>
        <v>12626670</v>
      </c>
      <c r="Q17" s="472"/>
      <c r="R17" s="7"/>
      <c r="U17" s="317" t="str">
        <f t="shared" si="1"/>
        <v>　　建設仮勘定</v>
      </c>
      <c r="V17" s="325">
        <f t="shared" si="3"/>
        <v>12626670</v>
      </c>
      <c r="W17" s="318">
        <f>一般会計等貸借対照表!N24</f>
        <v>12626670</v>
      </c>
      <c r="X17" s="322" t="str">
        <f t="shared" si="2"/>
        <v>OK</v>
      </c>
    </row>
    <row r="18" spans="2:24" ht="14.1" customHeight="1">
      <c r="B18" s="483" t="s">
        <v>21</v>
      </c>
      <c r="C18" s="483"/>
      <c r="D18" s="484">
        <f>SUM(D19:E23)</f>
        <v>21019563666</v>
      </c>
      <c r="E18" s="485"/>
      <c r="F18" s="484">
        <f>SUM(F19:G23)</f>
        <v>227460689</v>
      </c>
      <c r="G18" s="485"/>
      <c r="H18" s="484">
        <f>SUM(H19:I23)</f>
        <v>297305</v>
      </c>
      <c r="I18" s="485"/>
      <c r="J18" s="484">
        <f>SUM(J19:K23)</f>
        <v>21246727050</v>
      </c>
      <c r="K18" s="485"/>
      <c r="L18" s="467">
        <f>SUM(L19:M23)</f>
        <v>11203948896</v>
      </c>
      <c r="M18" s="468"/>
      <c r="N18" s="468">
        <f>SUM(N19:O23)</f>
        <v>476135269</v>
      </c>
      <c r="O18" s="470"/>
      <c r="P18" s="468">
        <f t="shared" si="0"/>
        <v>10042778154</v>
      </c>
      <c r="Q18" s="470"/>
      <c r="R18" s="7"/>
      <c r="U18" s="317" t="str">
        <f t="shared" si="1"/>
        <v xml:space="preserve"> インフラ資産</v>
      </c>
      <c r="V18" s="325">
        <f t="shared" si="3"/>
        <v>10042778154</v>
      </c>
      <c r="W18" s="318">
        <f>一般会計等貸借対照表!N25</f>
        <v>10042778154</v>
      </c>
      <c r="X18" s="322" t="str">
        <f t="shared" si="2"/>
        <v>OK</v>
      </c>
    </row>
    <row r="19" spans="2:24" ht="14.1" customHeight="1">
      <c r="B19" s="466" t="s">
        <v>150</v>
      </c>
      <c r="C19" s="466"/>
      <c r="D19" s="476">
        <v>54292308</v>
      </c>
      <c r="E19" s="477"/>
      <c r="F19" s="476">
        <v>6350142</v>
      </c>
      <c r="G19" s="477"/>
      <c r="H19" s="476">
        <v>7732</v>
      </c>
      <c r="I19" s="477"/>
      <c r="J19" s="467">
        <v>60634718</v>
      </c>
      <c r="K19" s="468"/>
      <c r="L19" s="476" t="s">
        <v>205</v>
      </c>
      <c r="M19" s="477"/>
      <c r="N19" s="477" t="s">
        <v>205</v>
      </c>
      <c r="O19" s="478"/>
      <c r="P19" s="471">
        <f t="shared" si="0"/>
        <v>60634718</v>
      </c>
      <c r="Q19" s="472"/>
      <c r="R19" s="7"/>
      <c r="U19" s="317" t="str">
        <f t="shared" si="1"/>
        <v>　　土地</v>
      </c>
      <c r="V19" s="325">
        <f t="shared" si="3"/>
        <v>60634718</v>
      </c>
      <c r="W19" s="318">
        <f>一般会計等貸借対照表!N26</f>
        <v>60634718</v>
      </c>
      <c r="X19" s="322" t="str">
        <f t="shared" si="2"/>
        <v>OK</v>
      </c>
    </row>
    <row r="20" spans="2:24" ht="14.1" customHeight="1">
      <c r="B20" s="473" t="s">
        <v>151</v>
      </c>
      <c r="C20" s="473"/>
      <c r="D20" s="486">
        <v>14426627</v>
      </c>
      <c r="E20" s="487"/>
      <c r="F20" s="486" t="s">
        <v>205</v>
      </c>
      <c r="G20" s="487"/>
      <c r="H20" s="486" t="s">
        <v>205</v>
      </c>
      <c r="I20" s="487"/>
      <c r="J20" s="467">
        <v>14426627</v>
      </c>
      <c r="K20" s="468"/>
      <c r="L20" s="476">
        <v>8855095</v>
      </c>
      <c r="M20" s="477"/>
      <c r="N20" s="477">
        <v>467199</v>
      </c>
      <c r="O20" s="478"/>
      <c r="P20" s="471">
        <f t="shared" si="0"/>
        <v>5571532</v>
      </c>
      <c r="Q20" s="472"/>
      <c r="R20" s="7"/>
      <c r="U20" s="317" t="str">
        <f t="shared" si="1"/>
        <v>　　建物</v>
      </c>
      <c r="V20" s="325">
        <f t="shared" si="3"/>
        <v>5571532</v>
      </c>
      <c r="W20" s="318">
        <f>一般会計等貸借対照表!N27+一般会計等貸借対照表!N28</f>
        <v>5571532</v>
      </c>
      <c r="X20" s="322" t="str">
        <f t="shared" si="2"/>
        <v>OK</v>
      </c>
    </row>
    <row r="21" spans="2:24" ht="14.1" customHeight="1">
      <c r="B21" s="466" t="s">
        <v>152</v>
      </c>
      <c r="C21" s="466"/>
      <c r="D21" s="486">
        <v>20942855158</v>
      </c>
      <c r="E21" s="487"/>
      <c r="F21" s="486">
        <v>105513440</v>
      </c>
      <c r="G21" s="487"/>
      <c r="H21" s="486" t="s">
        <v>205</v>
      </c>
      <c r="I21" s="487"/>
      <c r="J21" s="467">
        <v>21048368598</v>
      </c>
      <c r="K21" s="468"/>
      <c r="L21" s="476">
        <v>11195093801</v>
      </c>
      <c r="M21" s="477"/>
      <c r="N21" s="477">
        <v>475668070</v>
      </c>
      <c r="O21" s="478"/>
      <c r="P21" s="471">
        <f t="shared" si="0"/>
        <v>9853274797</v>
      </c>
      <c r="Q21" s="472"/>
      <c r="R21" s="7"/>
      <c r="U21" s="317" t="str">
        <f t="shared" si="1"/>
        <v>　　工作物</v>
      </c>
      <c r="V21" s="325">
        <f t="shared" si="3"/>
        <v>9853274797</v>
      </c>
      <c r="W21" s="318">
        <f>一般会計等貸借対照表!N29+一般会計等貸借対照表!N30</f>
        <v>9853274797</v>
      </c>
      <c r="X21" s="322" t="str">
        <f t="shared" si="2"/>
        <v>OK</v>
      </c>
    </row>
    <row r="22" spans="2:24" ht="14.1" customHeight="1">
      <c r="B22" s="466" t="s">
        <v>148</v>
      </c>
      <c r="C22" s="466"/>
      <c r="D22" s="486" t="s">
        <v>205</v>
      </c>
      <c r="E22" s="487"/>
      <c r="F22" s="486" t="s">
        <v>205</v>
      </c>
      <c r="G22" s="487"/>
      <c r="H22" s="486" t="s">
        <v>205</v>
      </c>
      <c r="I22" s="487"/>
      <c r="J22" s="467" t="s">
        <v>205</v>
      </c>
      <c r="K22" s="468"/>
      <c r="L22" s="476" t="s">
        <v>205</v>
      </c>
      <c r="M22" s="477"/>
      <c r="N22" s="477" t="s">
        <v>205</v>
      </c>
      <c r="O22" s="478"/>
      <c r="P22" s="471" t="str">
        <f t="shared" si="0"/>
        <v>-</v>
      </c>
      <c r="Q22" s="472"/>
      <c r="R22" s="7"/>
      <c r="U22" s="317" t="str">
        <f t="shared" si="1"/>
        <v>　　その他</v>
      </c>
      <c r="V22" s="325" t="str">
        <f t="shared" si="3"/>
        <v>-</v>
      </c>
      <c r="W22" s="318">
        <f>一般会計等貸借対照表!N31+一般会計等貸借対照表!N32</f>
        <v>0</v>
      </c>
      <c r="X22" s="322" t="str">
        <f t="shared" si="2"/>
        <v>OK</v>
      </c>
    </row>
    <row r="23" spans="2:24" ht="14.1" customHeight="1">
      <c r="B23" s="473" t="s">
        <v>149</v>
      </c>
      <c r="C23" s="473"/>
      <c r="D23" s="486">
        <f>7700000+289573</f>
        <v>7989573</v>
      </c>
      <c r="E23" s="487"/>
      <c r="F23" s="486">
        <v>115597107</v>
      </c>
      <c r="G23" s="487"/>
      <c r="H23" s="486">
        <v>289573</v>
      </c>
      <c r="I23" s="487"/>
      <c r="J23" s="467">
        <v>123297107</v>
      </c>
      <c r="K23" s="468"/>
      <c r="L23" s="476" t="s">
        <v>205</v>
      </c>
      <c r="M23" s="477"/>
      <c r="N23" s="477" t="s">
        <v>205</v>
      </c>
      <c r="O23" s="478"/>
      <c r="P23" s="471">
        <f t="shared" si="0"/>
        <v>123297107</v>
      </c>
      <c r="Q23" s="472"/>
      <c r="R23" s="7"/>
      <c r="U23" s="317" t="str">
        <f t="shared" si="1"/>
        <v>　　建設仮勘定</v>
      </c>
      <c r="V23" s="325">
        <f t="shared" si="3"/>
        <v>123297107</v>
      </c>
      <c r="W23" s="318">
        <f>一般会計等貸借対照表!N33</f>
        <v>123297107</v>
      </c>
      <c r="X23" s="322" t="str">
        <f t="shared" si="2"/>
        <v>OK</v>
      </c>
    </row>
    <row r="24" spans="2:24" ht="14.1" customHeight="1">
      <c r="B24" s="466" t="s">
        <v>153</v>
      </c>
      <c r="C24" s="466"/>
      <c r="D24" s="486">
        <v>74274187</v>
      </c>
      <c r="E24" s="487"/>
      <c r="F24" s="486">
        <v>12288506</v>
      </c>
      <c r="G24" s="487"/>
      <c r="H24" s="486" t="s">
        <v>205</v>
      </c>
      <c r="I24" s="487"/>
      <c r="J24" s="467">
        <v>86562693</v>
      </c>
      <c r="K24" s="468"/>
      <c r="L24" s="476">
        <v>42642624</v>
      </c>
      <c r="M24" s="477"/>
      <c r="N24" s="477">
        <v>9922805</v>
      </c>
      <c r="O24" s="478"/>
      <c r="P24" s="471">
        <f t="shared" si="0"/>
        <v>43920069</v>
      </c>
      <c r="Q24" s="472"/>
      <c r="R24" s="7"/>
      <c r="U24" s="317" t="str">
        <f t="shared" si="1"/>
        <v xml:space="preserve"> 物品</v>
      </c>
      <c r="V24" s="325">
        <f t="shared" si="3"/>
        <v>43920069</v>
      </c>
      <c r="W24" s="318">
        <f>一般会計等貸借対照表!N34+一般会計等貸借対照表!N35</f>
        <v>43920069</v>
      </c>
      <c r="X24" s="322" t="str">
        <f t="shared" si="2"/>
        <v>OK</v>
      </c>
    </row>
    <row r="25" spans="2:24" ht="14.1" customHeight="1">
      <c r="B25" s="492" t="s">
        <v>7</v>
      </c>
      <c r="C25" s="493"/>
      <c r="D25" s="484">
        <f>SUM(D9:E17)+SUM(D19:E24)</f>
        <v>30984713628</v>
      </c>
      <c r="E25" s="485"/>
      <c r="F25" s="484">
        <f>SUM(F9:G17)+SUM(F19:G24)</f>
        <v>741249263</v>
      </c>
      <c r="G25" s="485"/>
      <c r="H25" s="484">
        <f>SUM(H9:I17)+SUM(H19:I24)</f>
        <v>445704582</v>
      </c>
      <c r="I25" s="485"/>
      <c r="J25" s="484">
        <f>SUM(J9:K17)+SUM(J19:K24)</f>
        <v>31280258309</v>
      </c>
      <c r="K25" s="485"/>
      <c r="L25" s="467">
        <f>SUM(L9:M17)+SUM(L19:M24)</f>
        <v>17029648991</v>
      </c>
      <c r="M25" s="468"/>
      <c r="N25" s="468">
        <f>SUM(N9:O17)+SUM(N19:O24)</f>
        <v>677052702</v>
      </c>
      <c r="O25" s="470"/>
      <c r="P25" s="468">
        <f t="shared" si="0"/>
        <v>14250609318</v>
      </c>
      <c r="Q25" s="470"/>
      <c r="R25" s="7"/>
      <c r="U25" s="319" t="str">
        <f t="shared" si="1"/>
        <v>合計</v>
      </c>
      <c r="V25" s="325">
        <f t="shared" si="3"/>
        <v>14250609318</v>
      </c>
      <c r="W25" s="318">
        <f>一般会計等貸借対照表!N8</f>
        <v>14250609318</v>
      </c>
      <c r="X25" s="322" t="str">
        <f t="shared" si="2"/>
        <v>OK</v>
      </c>
    </row>
    <row r="26" spans="2:24" ht="8.4499999999999993" customHeight="1">
      <c r="B26" s="8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P26" s="11"/>
      <c r="Q26" s="11"/>
      <c r="R26" s="11"/>
    </row>
    <row r="27" spans="2:24" ht="6.75" customHeight="1"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24" ht="20.25" customHeight="1">
      <c r="B28" s="14" t="s">
        <v>133</v>
      </c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R28" s="16"/>
      <c r="S28" s="16" t="s">
        <v>154</v>
      </c>
    </row>
    <row r="29" spans="2:24" ht="12.95" customHeight="1">
      <c r="B29" s="463" t="s">
        <v>13</v>
      </c>
      <c r="C29" s="463"/>
      <c r="D29" s="463" t="s">
        <v>22</v>
      </c>
      <c r="E29" s="463"/>
      <c r="F29" s="463" t="s">
        <v>23</v>
      </c>
      <c r="G29" s="463"/>
      <c r="H29" s="463" t="s">
        <v>24</v>
      </c>
      <c r="I29" s="463"/>
      <c r="J29" s="463" t="s">
        <v>25</v>
      </c>
      <c r="K29" s="463"/>
      <c r="L29" s="463" t="s">
        <v>26</v>
      </c>
      <c r="M29" s="463"/>
      <c r="N29" s="463" t="s">
        <v>27</v>
      </c>
      <c r="O29" s="463"/>
      <c r="P29" s="463" t="s">
        <v>28</v>
      </c>
      <c r="Q29" s="463"/>
      <c r="R29" s="488" t="s">
        <v>29</v>
      </c>
      <c r="S29" s="489"/>
    </row>
    <row r="30" spans="2:24" ht="12.95" customHeight="1"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90"/>
      <c r="S30" s="491"/>
    </row>
    <row r="31" spans="2:24" ht="14.1" customHeight="1">
      <c r="B31" s="494" t="s">
        <v>155</v>
      </c>
      <c r="C31" s="495"/>
      <c r="D31" s="467">
        <f>SUM(D32:E40)</f>
        <v>433340782</v>
      </c>
      <c r="E31" s="468"/>
      <c r="F31" s="467">
        <f>SUM(F32:G40)</f>
        <v>1813304572</v>
      </c>
      <c r="G31" s="468"/>
      <c r="H31" s="467">
        <f>SUM(H32:I40)</f>
        <v>543718</v>
      </c>
      <c r="I31" s="468"/>
      <c r="J31" s="467">
        <f>SUM(J32:K40)</f>
        <v>0</v>
      </c>
      <c r="K31" s="468"/>
      <c r="L31" s="467">
        <f>SUM(L32:M40)</f>
        <v>1380553314</v>
      </c>
      <c r="M31" s="468"/>
      <c r="N31" s="467">
        <f>SUM(N32:O40)</f>
        <v>96931566</v>
      </c>
      <c r="O31" s="468"/>
      <c r="P31" s="467">
        <f>SUM(P32:Q40)</f>
        <v>439237143</v>
      </c>
      <c r="Q31" s="468"/>
      <c r="R31" s="468">
        <f>SUM(R32:S40)</f>
        <v>4163911095</v>
      </c>
      <c r="S31" s="470"/>
    </row>
    <row r="32" spans="2:24" ht="14.1" customHeight="1">
      <c r="B32" s="473" t="s">
        <v>156</v>
      </c>
      <c r="C32" s="473"/>
      <c r="D32" s="496">
        <v>163272644</v>
      </c>
      <c r="E32" s="497"/>
      <c r="F32" s="496">
        <v>455135028</v>
      </c>
      <c r="G32" s="497"/>
      <c r="H32" s="496" t="s">
        <v>205</v>
      </c>
      <c r="I32" s="497"/>
      <c r="J32" s="496" t="s">
        <v>205</v>
      </c>
      <c r="K32" s="497"/>
      <c r="L32" s="496">
        <v>230841645</v>
      </c>
      <c r="M32" s="497"/>
      <c r="N32" s="496">
        <v>11328576</v>
      </c>
      <c r="O32" s="497"/>
      <c r="P32" s="496">
        <v>315255774</v>
      </c>
      <c r="Q32" s="497"/>
      <c r="R32" s="471">
        <f t="shared" ref="R32:R40" si="4">SUM(D32:Q32)</f>
        <v>1175833667</v>
      </c>
      <c r="S32" s="472"/>
    </row>
    <row r="33" spans="2:19" ht="14.1" customHeight="1">
      <c r="B33" s="473" t="s">
        <v>157</v>
      </c>
      <c r="C33" s="473"/>
      <c r="D33" s="496" t="s">
        <v>205</v>
      </c>
      <c r="E33" s="497"/>
      <c r="F33" s="496" t="s">
        <v>205</v>
      </c>
      <c r="G33" s="497"/>
      <c r="H33" s="496" t="s">
        <v>205</v>
      </c>
      <c r="I33" s="497"/>
      <c r="J33" s="496" t="s">
        <v>205</v>
      </c>
      <c r="K33" s="497"/>
      <c r="L33" s="496">
        <v>244821050</v>
      </c>
      <c r="M33" s="497"/>
      <c r="N33" s="496" t="s">
        <v>205</v>
      </c>
      <c r="O33" s="497"/>
      <c r="P33" s="496" t="s">
        <v>205</v>
      </c>
      <c r="Q33" s="497"/>
      <c r="R33" s="471">
        <f t="shared" si="4"/>
        <v>244821050</v>
      </c>
      <c r="S33" s="472"/>
    </row>
    <row r="34" spans="2:19" ht="14.1" customHeight="1">
      <c r="B34" s="466" t="s">
        <v>158</v>
      </c>
      <c r="C34" s="466"/>
      <c r="D34" s="496">
        <v>203993276</v>
      </c>
      <c r="E34" s="497"/>
      <c r="F34" s="496">
        <v>1200239078</v>
      </c>
      <c r="G34" s="497"/>
      <c r="H34" s="496">
        <v>543718</v>
      </c>
      <c r="I34" s="497"/>
      <c r="J34" s="496" t="s">
        <v>205</v>
      </c>
      <c r="K34" s="497"/>
      <c r="L34" s="496">
        <v>886002648</v>
      </c>
      <c r="M34" s="497"/>
      <c r="N34" s="496">
        <v>544800</v>
      </c>
      <c r="O34" s="497"/>
      <c r="P34" s="496">
        <v>87442449</v>
      </c>
      <c r="Q34" s="497"/>
      <c r="R34" s="471">
        <f t="shared" si="4"/>
        <v>2378765969</v>
      </c>
      <c r="S34" s="472"/>
    </row>
    <row r="35" spans="2:19" ht="14.1" customHeight="1">
      <c r="B35" s="473" t="s">
        <v>144</v>
      </c>
      <c r="C35" s="473"/>
      <c r="D35" s="496">
        <v>66074862</v>
      </c>
      <c r="E35" s="497"/>
      <c r="F35" s="496">
        <v>157930466</v>
      </c>
      <c r="G35" s="497"/>
      <c r="H35" s="496" t="s">
        <v>205</v>
      </c>
      <c r="I35" s="497"/>
      <c r="J35" s="496" t="s">
        <v>205</v>
      </c>
      <c r="K35" s="497"/>
      <c r="L35" s="496">
        <v>18887971</v>
      </c>
      <c r="M35" s="497"/>
      <c r="N35" s="496">
        <v>85058190</v>
      </c>
      <c r="O35" s="497"/>
      <c r="P35" s="496">
        <v>23912250</v>
      </c>
      <c r="Q35" s="497"/>
      <c r="R35" s="471">
        <f t="shared" si="4"/>
        <v>351863739</v>
      </c>
      <c r="S35" s="472"/>
    </row>
    <row r="36" spans="2:19" ht="14.1" customHeight="1">
      <c r="B36" s="482" t="s">
        <v>159</v>
      </c>
      <c r="C36" s="482"/>
      <c r="D36" s="496" t="s">
        <v>205</v>
      </c>
      <c r="E36" s="497"/>
      <c r="F36" s="496" t="s">
        <v>205</v>
      </c>
      <c r="G36" s="497"/>
      <c r="H36" s="496" t="s">
        <v>205</v>
      </c>
      <c r="I36" s="497"/>
      <c r="J36" s="496" t="s">
        <v>205</v>
      </c>
      <c r="K36" s="497"/>
      <c r="L36" s="476" t="s">
        <v>205</v>
      </c>
      <c r="M36" s="498"/>
      <c r="N36" s="478" t="s">
        <v>205</v>
      </c>
      <c r="O36" s="478"/>
      <c r="P36" s="499" t="s">
        <v>205</v>
      </c>
      <c r="Q36" s="499"/>
      <c r="R36" s="471">
        <f t="shared" si="4"/>
        <v>0</v>
      </c>
      <c r="S36" s="472"/>
    </row>
    <row r="37" spans="2:19" ht="14.1" customHeight="1">
      <c r="B37" s="481" t="s">
        <v>146</v>
      </c>
      <c r="C37" s="481"/>
      <c r="D37" s="476" t="s">
        <v>205</v>
      </c>
      <c r="E37" s="477"/>
      <c r="F37" s="476" t="s">
        <v>205</v>
      </c>
      <c r="G37" s="477"/>
      <c r="H37" s="476" t="s">
        <v>205</v>
      </c>
      <c r="I37" s="477"/>
      <c r="J37" s="476" t="s">
        <v>205</v>
      </c>
      <c r="K37" s="477"/>
      <c r="L37" s="476" t="s">
        <v>205</v>
      </c>
      <c r="M37" s="498"/>
      <c r="N37" s="478" t="s">
        <v>205</v>
      </c>
      <c r="O37" s="478"/>
      <c r="P37" s="499" t="s">
        <v>205</v>
      </c>
      <c r="Q37" s="499"/>
      <c r="R37" s="471">
        <f t="shared" si="4"/>
        <v>0</v>
      </c>
      <c r="S37" s="472"/>
    </row>
    <row r="38" spans="2:19" ht="14.1" customHeight="1">
      <c r="B38" s="482" t="s">
        <v>147</v>
      </c>
      <c r="C38" s="482"/>
      <c r="D38" s="496" t="s">
        <v>205</v>
      </c>
      <c r="E38" s="497"/>
      <c r="F38" s="496" t="s">
        <v>205</v>
      </c>
      <c r="G38" s="497"/>
      <c r="H38" s="496" t="s">
        <v>205</v>
      </c>
      <c r="I38" s="497"/>
      <c r="J38" s="496" t="s">
        <v>205</v>
      </c>
      <c r="K38" s="497"/>
      <c r="L38" s="476" t="s">
        <v>205</v>
      </c>
      <c r="M38" s="498"/>
      <c r="N38" s="478" t="s">
        <v>205</v>
      </c>
      <c r="O38" s="478"/>
      <c r="P38" s="499" t="s">
        <v>205</v>
      </c>
      <c r="Q38" s="499"/>
      <c r="R38" s="471">
        <f t="shared" si="4"/>
        <v>0</v>
      </c>
      <c r="S38" s="472"/>
    </row>
    <row r="39" spans="2:19" ht="14.1" customHeight="1">
      <c r="B39" s="473" t="s">
        <v>148</v>
      </c>
      <c r="C39" s="473"/>
      <c r="D39" s="496" t="s">
        <v>205</v>
      </c>
      <c r="E39" s="497"/>
      <c r="F39" s="496" t="s">
        <v>205</v>
      </c>
      <c r="G39" s="497"/>
      <c r="H39" s="496" t="s">
        <v>205</v>
      </c>
      <c r="I39" s="497"/>
      <c r="J39" s="496" t="s">
        <v>205</v>
      </c>
      <c r="K39" s="497"/>
      <c r="L39" s="496" t="s">
        <v>205</v>
      </c>
      <c r="M39" s="497"/>
      <c r="N39" s="496" t="s">
        <v>205</v>
      </c>
      <c r="O39" s="497"/>
      <c r="P39" s="496" t="s">
        <v>205</v>
      </c>
      <c r="Q39" s="497"/>
      <c r="R39" s="471">
        <f t="shared" si="4"/>
        <v>0</v>
      </c>
      <c r="S39" s="472"/>
    </row>
    <row r="40" spans="2:19" ht="14.1" customHeight="1">
      <c r="B40" s="473" t="s">
        <v>160</v>
      </c>
      <c r="C40" s="473"/>
      <c r="D40" s="496" t="s">
        <v>205</v>
      </c>
      <c r="E40" s="497"/>
      <c r="F40" s="496" t="s">
        <v>205</v>
      </c>
      <c r="G40" s="497"/>
      <c r="H40" s="496" t="s">
        <v>205</v>
      </c>
      <c r="I40" s="497"/>
      <c r="J40" s="496" t="s">
        <v>205</v>
      </c>
      <c r="K40" s="497"/>
      <c r="L40" s="496" t="s">
        <v>205</v>
      </c>
      <c r="M40" s="497"/>
      <c r="N40" s="496" t="s">
        <v>205</v>
      </c>
      <c r="O40" s="497"/>
      <c r="P40" s="496">
        <v>12626670</v>
      </c>
      <c r="Q40" s="497"/>
      <c r="R40" s="471">
        <f t="shared" si="4"/>
        <v>12626670</v>
      </c>
      <c r="S40" s="472"/>
    </row>
    <row r="41" spans="2:19" ht="14.1" customHeight="1">
      <c r="B41" s="500" t="s">
        <v>161</v>
      </c>
      <c r="C41" s="501"/>
      <c r="D41" s="484">
        <f>SUM(D42:E46)</f>
        <v>10001842728</v>
      </c>
      <c r="E41" s="485"/>
      <c r="F41" s="484">
        <f>SUM(F42:G46)</f>
        <v>0</v>
      </c>
      <c r="G41" s="485"/>
      <c r="H41" s="484">
        <f>SUM(H42:I46)</f>
        <v>0</v>
      </c>
      <c r="I41" s="485"/>
      <c r="J41" s="484">
        <f>SUM(J42:K46)</f>
        <v>0</v>
      </c>
      <c r="K41" s="485"/>
      <c r="L41" s="484">
        <f>SUM(L42:M46)</f>
        <v>4297049</v>
      </c>
      <c r="M41" s="485"/>
      <c r="N41" s="484">
        <f>SUM(N42:O46)</f>
        <v>1497100</v>
      </c>
      <c r="O41" s="485"/>
      <c r="P41" s="484">
        <f>SUM(P42:Q46)</f>
        <v>35141277</v>
      </c>
      <c r="Q41" s="485"/>
      <c r="R41" s="468">
        <f>SUM(R42:S46)</f>
        <v>10042778154</v>
      </c>
      <c r="S41" s="470"/>
    </row>
    <row r="42" spans="2:19" ht="14.1" customHeight="1">
      <c r="B42" s="473" t="s">
        <v>150</v>
      </c>
      <c r="C42" s="473"/>
      <c r="D42" s="496">
        <v>34089109</v>
      </c>
      <c r="E42" s="497"/>
      <c r="F42" s="496" t="s">
        <v>205</v>
      </c>
      <c r="G42" s="497"/>
      <c r="H42" s="496" t="s">
        <v>205</v>
      </c>
      <c r="I42" s="497"/>
      <c r="J42" s="496" t="s">
        <v>205</v>
      </c>
      <c r="K42" s="497"/>
      <c r="L42" s="496">
        <v>655872</v>
      </c>
      <c r="M42" s="497"/>
      <c r="N42" s="496" t="s">
        <v>205</v>
      </c>
      <c r="O42" s="497"/>
      <c r="P42" s="496">
        <v>25889737</v>
      </c>
      <c r="Q42" s="497"/>
      <c r="R42" s="471">
        <f t="shared" ref="R42:R47" si="5">SUM(D42:Q42)</f>
        <v>60634718</v>
      </c>
      <c r="S42" s="472"/>
    </row>
    <row r="43" spans="2:19" ht="14.1" customHeight="1">
      <c r="B43" s="473" t="s">
        <v>151</v>
      </c>
      <c r="C43" s="473"/>
      <c r="D43" s="496" t="s">
        <v>205</v>
      </c>
      <c r="E43" s="497"/>
      <c r="F43" s="496" t="s">
        <v>205</v>
      </c>
      <c r="G43" s="497"/>
      <c r="H43" s="496" t="s">
        <v>205</v>
      </c>
      <c r="I43" s="497"/>
      <c r="J43" s="496" t="s">
        <v>205</v>
      </c>
      <c r="K43" s="497"/>
      <c r="L43" s="496">
        <v>2</v>
      </c>
      <c r="M43" s="497"/>
      <c r="N43" s="496" t="s">
        <v>205</v>
      </c>
      <c r="O43" s="497"/>
      <c r="P43" s="496">
        <v>5571530</v>
      </c>
      <c r="Q43" s="497"/>
      <c r="R43" s="471">
        <f t="shared" si="5"/>
        <v>5571532</v>
      </c>
      <c r="S43" s="472"/>
    </row>
    <row r="44" spans="2:19" ht="14.1" customHeight="1">
      <c r="B44" s="466" t="s">
        <v>162</v>
      </c>
      <c r="C44" s="466"/>
      <c r="D44" s="496">
        <v>9844456512</v>
      </c>
      <c r="E44" s="497"/>
      <c r="F44" s="496" t="s">
        <v>205</v>
      </c>
      <c r="G44" s="497"/>
      <c r="H44" s="496" t="s">
        <v>205</v>
      </c>
      <c r="I44" s="497"/>
      <c r="J44" s="496" t="s">
        <v>205</v>
      </c>
      <c r="K44" s="497"/>
      <c r="L44" s="496">
        <v>3641175</v>
      </c>
      <c r="M44" s="497"/>
      <c r="N44" s="496">
        <v>1497100</v>
      </c>
      <c r="O44" s="497"/>
      <c r="P44" s="496">
        <v>3680010</v>
      </c>
      <c r="Q44" s="497"/>
      <c r="R44" s="471">
        <f t="shared" si="5"/>
        <v>9853274797</v>
      </c>
      <c r="S44" s="472"/>
    </row>
    <row r="45" spans="2:19" ht="14.1" customHeight="1">
      <c r="B45" s="473" t="s">
        <v>148</v>
      </c>
      <c r="C45" s="473"/>
      <c r="D45" s="496" t="s">
        <v>205</v>
      </c>
      <c r="E45" s="497"/>
      <c r="F45" s="496" t="s">
        <v>205</v>
      </c>
      <c r="G45" s="497"/>
      <c r="H45" s="496" t="s">
        <v>205</v>
      </c>
      <c r="I45" s="497"/>
      <c r="J45" s="496" t="s">
        <v>205</v>
      </c>
      <c r="K45" s="497"/>
      <c r="L45" s="496" t="s">
        <v>205</v>
      </c>
      <c r="M45" s="497"/>
      <c r="N45" s="496" t="s">
        <v>205</v>
      </c>
      <c r="O45" s="497"/>
      <c r="P45" s="496" t="s">
        <v>205</v>
      </c>
      <c r="Q45" s="497"/>
      <c r="R45" s="471">
        <f t="shared" si="5"/>
        <v>0</v>
      </c>
      <c r="S45" s="472"/>
    </row>
    <row r="46" spans="2:19" ht="14.1" customHeight="1">
      <c r="B46" s="466" t="s">
        <v>163</v>
      </c>
      <c r="C46" s="466"/>
      <c r="D46" s="496">
        <v>123297107</v>
      </c>
      <c r="E46" s="497"/>
      <c r="F46" s="496" t="s">
        <v>205</v>
      </c>
      <c r="G46" s="497"/>
      <c r="H46" s="496" t="s">
        <v>205</v>
      </c>
      <c r="I46" s="497"/>
      <c r="J46" s="496" t="s">
        <v>205</v>
      </c>
      <c r="K46" s="497"/>
      <c r="L46" s="496" t="s">
        <v>205</v>
      </c>
      <c r="M46" s="497"/>
      <c r="N46" s="496" t="s">
        <v>205</v>
      </c>
      <c r="O46" s="497"/>
      <c r="P46" s="496" t="s">
        <v>205</v>
      </c>
      <c r="Q46" s="497"/>
      <c r="R46" s="471">
        <f t="shared" si="5"/>
        <v>123297107</v>
      </c>
      <c r="S46" s="472"/>
    </row>
    <row r="47" spans="2:19" ht="14.1" customHeight="1">
      <c r="B47" s="503" t="s">
        <v>153</v>
      </c>
      <c r="C47" s="504"/>
      <c r="D47" s="496">
        <v>3675000</v>
      </c>
      <c r="E47" s="497"/>
      <c r="F47" s="496">
        <v>8633443</v>
      </c>
      <c r="G47" s="497"/>
      <c r="H47" s="496">
        <v>1889326</v>
      </c>
      <c r="I47" s="497"/>
      <c r="J47" s="496">
        <v>3300000</v>
      </c>
      <c r="K47" s="497"/>
      <c r="L47" s="496">
        <v>6017324</v>
      </c>
      <c r="M47" s="497"/>
      <c r="N47" s="496">
        <v>13139946</v>
      </c>
      <c r="O47" s="497"/>
      <c r="P47" s="496">
        <v>7265030</v>
      </c>
      <c r="Q47" s="497"/>
      <c r="R47" s="471">
        <f t="shared" si="5"/>
        <v>43920069</v>
      </c>
      <c r="S47" s="472"/>
    </row>
    <row r="48" spans="2:19" ht="13.5" customHeight="1">
      <c r="B48" s="502" t="s">
        <v>164</v>
      </c>
      <c r="C48" s="502"/>
      <c r="D48" s="484">
        <f>SUM(D32:E40)+SUM(D42:E47)</f>
        <v>10438858510</v>
      </c>
      <c r="E48" s="485"/>
      <c r="F48" s="484">
        <f>SUM(F32:G40)+SUM(F42:G47)</f>
        <v>1821938015</v>
      </c>
      <c r="G48" s="485"/>
      <c r="H48" s="484">
        <f>SUM(H32:I40)+SUM(H42:I47)</f>
        <v>2433044</v>
      </c>
      <c r="I48" s="485"/>
      <c r="J48" s="484">
        <f>SUM(J32:K40)+SUM(J42:K47)</f>
        <v>3300000</v>
      </c>
      <c r="K48" s="485"/>
      <c r="L48" s="484">
        <f>SUM(L32:M40)+SUM(L42:M47)</f>
        <v>1390867687</v>
      </c>
      <c r="M48" s="485"/>
      <c r="N48" s="484">
        <f>SUM(N32:O40)+SUM(N42:O47)</f>
        <v>111568612</v>
      </c>
      <c r="O48" s="485"/>
      <c r="P48" s="484">
        <f>SUM(P32:Q40)+SUM(P42:Q47)</f>
        <v>481643450</v>
      </c>
      <c r="Q48" s="485"/>
      <c r="R48" s="468">
        <f>R31+R41+R47</f>
        <v>14250609318</v>
      </c>
      <c r="S48" s="470"/>
    </row>
  </sheetData>
  <mergeCells count="324">
    <mergeCell ref="R48:S48"/>
    <mergeCell ref="N47:O47"/>
    <mergeCell ref="P47:Q47"/>
    <mergeCell ref="R47:S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5:C45"/>
    <mergeCell ref="D45:E45"/>
    <mergeCell ref="F45:G45"/>
    <mergeCell ref="H45:I45"/>
    <mergeCell ref="J45:K45"/>
    <mergeCell ref="L45:M45"/>
    <mergeCell ref="N45:O45"/>
    <mergeCell ref="P45:Q45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3:C43"/>
    <mergeCell ref="D43:E43"/>
    <mergeCell ref="F43:G43"/>
    <mergeCell ref="H43:I43"/>
    <mergeCell ref="J43:K43"/>
    <mergeCell ref="L43:M43"/>
    <mergeCell ref="N43:O43"/>
    <mergeCell ref="P43:Q43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1:C41"/>
    <mergeCell ref="D41:E41"/>
    <mergeCell ref="F41:G41"/>
    <mergeCell ref="H41:I41"/>
    <mergeCell ref="J41:K41"/>
    <mergeCell ref="L41:M41"/>
    <mergeCell ref="N41:O41"/>
    <mergeCell ref="P41:Q41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39:C39"/>
    <mergeCell ref="D39:E39"/>
    <mergeCell ref="F39:G39"/>
    <mergeCell ref="H39:I39"/>
    <mergeCell ref="J39:K39"/>
    <mergeCell ref="L39:M39"/>
    <mergeCell ref="N39:O39"/>
    <mergeCell ref="P39:Q39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G37"/>
    <mergeCell ref="H37:I37"/>
    <mergeCell ref="J37:K37"/>
    <mergeCell ref="L37:M37"/>
    <mergeCell ref="N37:O37"/>
    <mergeCell ref="P37:Q37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R33: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29:S30"/>
    <mergeCell ref="B25:C25"/>
    <mergeCell ref="D25:E25"/>
    <mergeCell ref="F25:G25"/>
    <mergeCell ref="H25:I25"/>
    <mergeCell ref="J25:K25"/>
    <mergeCell ref="L25:M25"/>
    <mergeCell ref="N25:O25"/>
    <mergeCell ref="R31:S31"/>
    <mergeCell ref="B31:C31"/>
    <mergeCell ref="D31:E31"/>
    <mergeCell ref="F31:G31"/>
    <mergeCell ref="H31:I31"/>
    <mergeCell ref="J31:K31"/>
    <mergeCell ref="L31:M31"/>
    <mergeCell ref="N31:O31"/>
    <mergeCell ref="P31:Q31"/>
    <mergeCell ref="P25:Q25"/>
    <mergeCell ref="B29:C30"/>
    <mergeCell ref="D29:E30"/>
    <mergeCell ref="F29:G30"/>
    <mergeCell ref="H29:I30"/>
    <mergeCell ref="J29:K30"/>
    <mergeCell ref="L29:M30"/>
    <mergeCell ref="N29:O30"/>
    <mergeCell ref="P29:Q30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3:O23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1:O21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19:O19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7:O17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5:O15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3:O13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1:O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9:O9"/>
    <mergeCell ref="V6:X6"/>
    <mergeCell ref="N7:O7"/>
    <mergeCell ref="P7:Q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">
    <pageSetUpPr fitToPage="1"/>
  </sheetPr>
  <dimension ref="A1:Q32"/>
  <sheetViews>
    <sheetView view="pageBreakPreview" topLeftCell="B2" zoomScale="80" zoomScaleNormal="85" zoomScaleSheetLayoutView="80" workbookViewId="0">
      <selection activeCell="B30" sqref="B20:B30"/>
    </sheetView>
  </sheetViews>
  <sheetFormatPr defaultRowHeight="13.5"/>
  <cols>
    <col min="1" max="1" width="8.25" hidden="1" customWidth="1"/>
    <col min="2" max="2" width="36.125" customWidth="1"/>
    <col min="3" max="3" width="17.5" customWidth="1"/>
    <col min="4" max="8" width="15.75" customWidth="1"/>
    <col min="9" max="9" width="16.75" customWidth="1"/>
    <col min="10" max="10" width="15.75" customWidth="1"/>
    <col min="11" max="11" width="16.75" customWidth="1"/>
    <col min="12" max="12" width="16.625" customWidth="1"/>
    <col min="14" max="14" width="15.75" bestFit="1" customWidth="1"/>
    <col min="15" max="17" width="12.75" customWidth="1"/>
  </cols>
  <sheetData>
    <row r="1" spans="1:17" ht="45" hidden="1" customHeight="1"/>
    <row r="2" spans="1:17" ht="17.25">
      <c r="A2" s="17"/>
      <c r="B2" s="18" t="s">
        <v>30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7" ht="20.100000000000001" customHeight="1">
      <c r="B3" s="19" t="s">
        <v>31</v>
      </c>
      <c r="I3" s="16" t="s">
        <v>165</v>
      </c>
    </row>
    <row r="4" spans="1:17" ht="36">
      <c r="A4" s="1"/>
      <c r="B4" s="20" t="s">
        <v>32</v>
      </c>
      <c r="C4" s="21" t="s">
        <v>33</v>
      </c>
      <c r="D4" s="21" t="s">
        <v>138</v>
      </c>
      <c r="E4" s="21" t="s">
        <v>34</v>
      </c>
      <c r="F4" s="21" t="s">
        <v>139</v>
      </c>
      <c r="G4" s="21" t="s">
        <v>35</v>
      </c>
      <c r="H4" s="21" t="s">
        <v>36</v>
      </c>
      <c r="I4" s="21" t="s">
        <v>37</v>
      </c>
      <c r="J4" s="22"/>
      <c r="K4" s="1"/>
      <c r="L4" s="1"/>
    </row>
    <row r="5" spans="1:17" ht="30" customHeight="1">
      <c r="A5" s="342"/>
      <c r="B5" s="34" t="s">
        <v>429</v>
      </c>
      <c r="C5" s="72"/>
      <c r="D5" s="124"/>
      <c r="E5" s="78">
        <f>C5*D5</f>
        <v>0</v>
      </c>
      <c r="F5" s="344"/>
      <c r="G5" s="78">
        <f>C5*F5</f>
        <v>0</v>
      </c>
      <c r="H5" s="78" t="str">
        <f>IF(E5&gt;0,E5-G5,"")</f>
        <v/>
      </c>
      <c r="I5" s="72"/>
      <c r="J5" s="1"/>
      <c r="K5" s="1"/>
      <c r="L5" s="1"/>
    </row>
    <row r="6" spans="1:17" ht="30" customHeight="1">
      <c r="A6" s="1"/>
      <c r="B6" s="20" t="s">
        <v>7</v>
      </c>
      <c r="C6" s="78">
        <f t="shared" ref="C6:I6" si="0">SUM(C5:C5)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1"/>
      <c r="K6" s="1"/>
      <c r="L6" s="1"/>
    </row>
    <row r="7" spans="1:17" ht="11.1" customHeight="1"/>
    <row r="8" spans="1:17" ht="20.100000000000001" customHeight="1">
      <c r="B8" s="19" t="s">
        <v>134</v>
      </c>
      <c r="K8" s="16" t="s">
        <v>140</v>
      </c>
    </row>
    <row r="9" spans="1:17" ht="36">
      <c r="A9" s="1"/>
      <c r="B9" s="20" t="s">
        <v>38</v>
      </c>
      <c r="C9" s="21" t="s">
        <v>39</v>
      </c>
      <c r="D9" s="21" t="s">
        <v>40</v>
      </c>
      <c r="E9" s="21" t="s">
        <v>41</v>
      </c>
      <c r="F9" s="21" t="s">
        <v>42</v>
      </c>
      <c r="G9" s="21" t="s">
        <v>43</v>
      </c>
      <c r="H9" s="21" t="s">
        <v>44</v>
      </c>
      <c r="I9" s="21" t="s">
        <v>45</v>
      </c>
      <c r="J9" s="21" t="s">
        <v>46</v>
      </c>
      <c r="K9" s="21" t="s">
        <v>37</v>
      </c>
      <c r="L9" s="1"/>
    </row>
    <row r="10" spans="1:17" ht="30" customHeight="1">
      <c r="A10" s="342" t="s">
        <v>382</v>
      </c>
      <c r="B10" s="34" t="s">
        <v>430</v>
      </c>
      <c r="C10" s="72">
        <v>38500000</v>
      </c>
      <c r="D10" s="72">
        <v>42748675</v>
      </c>
      <c r="E10" s="72">
        <v>28994758</v>
      </c>
      <c r="F10" s="78">
        <f>IF(D10&gt;0,D10-E10,"")</f>
        <v>13753917</v>
      </c>
      <c r="G10" s="72">
        <v>70000000</v>
      </c>
      <c r="H10" s="80">
        <f>IF(G10="","",IF(G10=0,0,ROUND((C10/G10) * 100, 5)))</f>
        <v>55</v>
      </c>
      <c r="I10" s="78">
        <f>ROUND((F10*H10)/100,0)</f>
        <v>7564654</v>
      </c>
      <c r="J10" s="78">
        <v>30935346</v>
      </c>
      <c r="K10" s="72">
        <v>38500000</v>
      </c>
      <c r="L10" s="1"/>
    </row>
    <row r="11" spans="1:17" ht="30" customHeight="1">
      <c r="A11" s="1"/>
      <c r="B11" s="20" t="s">
        <v>7</v>
      </c>
      <c r="C11" s="78">
        <f>SUM(C10:C10)</f>
        <v>38500000</v>
      </c>
      <c r="D11" s="78">
        <f>SUM(D10:D10)</f>
        <v>42748675</v>
      </c>
      <c r="E11" s="78">
        <f>SUM(E10:E10)</f>
        <v>28994758</v>
      </c>
      <c r="F11" s="78">
        <f>SUM(F10:F10)</f>
        <v>13753917</v>
      </c>
      <c r="G11" s="78">
        <f>SUM(G10:G10)</f>
        <v>70000000</v>
      </c>
      <c r="H11" s="79"/>
      <c r="I11" s="78">
        <f>SUM(I10:I10)</f>
        <v>7564654</v>
      </c>
      <c r="J11" s="78">
        <f>SUM(J10:J10)</f>
        <v>30935346</v>
      </c>
      <c r="K11" s="78">
        <f>SUM(K10:K10)</f>
        <v>38500000</v>
      </c>
      <c r="L11" s="1"/>
    </row>
    <row r="12" spans="1:17" ht="12" customHeight="1">
      <c r="A12" s="1"/>
      <c r="B12" s="22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7" ht="20.100000000000001" customHeight="1">
      <c r="B13" s="19" t="s">
        <v>135</v>
      </c>
      <c r="K13" s="16"/>
      <c r="L13" s="16" t="s">
        <v>140</v>
      </c>
    </row>
    <row r="14" spans="1:17" ht="36">
      <c r="A14" s="1"/>
      <c r="B14" s="20" t="s">
        <v>38</v>
      </c>
      <c r="C14" s="21" t="s">
        <v>47</v>
      </c>
      <c r="D14" s="21" t="s">
        <v>40</v>
      </c>
      <c r="E14" s="21" t="s">
        <v>41</v>
      </c>
      <c r="F14" s="21" t="s">
        <v>42</v>
      </c>
      <c r="G14" s="21" t="s">
        <v>43</v>
      </c>
      <c r="H14" s="21" t="s">
        <v>44</v>
      </c>
      <c r="I14" s="21" t="s">
        <v>45</v>
      </c>
      <c r="J14" s="21" t="s">
        <v>48</v>
      </c>
      <c r="K14" s="21" t="s">
        <v>49</v>
      </c>
      <c r="L14" s="21" t="s">
        <v>37</v>
      </c>
      <c r="N14" s="317"/>
      <c r="O14" s="319" t="s">
        <v>386</v>
      </c>
      <c r="P14" s="319" t="s">
        <v>385</v>
      </c>
      <c r="Q14" s="319" t="s">
        <v>387</v>
      </c>
    </row>
    <row r="15" spans="1:17" ht="30" customHeight="1">
      <c r="A15" s="342" t="s">
        <v>382</v>
      </c>
      <c r="B15" s="34" t="s">
        <v>431</v>
      </c>
      <c r="C15" s="113">
        <v>2438000</v>
      </c>
      <c r="D15" s="72">
        <v>166738838</v>
      </c>
      <c r="E15" s="72">
        <v>52203562</v>
      </c>
      <c r="F15" s="78">
        <f>D15-E15</f>
        <v>114535276</v>
      </c>
      <c r="G15" s="72">
        <v>28793000</v>
      </c>
      <c r="H15" s="80">
        <f>IF(G15="","",IF(G15=0,0,ROUND((C15/G15) * 100, 5)))</f>
        <v>8.4673400000000001</v>
      </c>
      <c r="I15" s="78">
        <f>ROUND((F15*H15)/100,0)</f>
        <v>9698091</v>
      </c>
      <c r="J15" s="114"/>
      <c r="K15" s="78">
        <f t="shared" ref="K15" si="1">C15-J15</f>
        <v>2438000</v>
      </c>
      <c r="L15" s="72">
        <v>2438000</v>
      </c>
      <c r="N15" s="317" t="s">
        <v>381</v>
      </c>
      <c r="O15" s="318">
        <f>SUMIF(A5:A5,N15,E5:E5)+SUMIF(A10:A10,N15,C10:C10)+SUMIF(A15:A31,N15,K15:K31)</f>
        <v>0</v>
      </c>
      <c r="P15" s="318" t="str">
        <f>一般会計等貸借対照表!N41</f>
        <v>-</v>
      </c>
      <c r="Q15" s="322" t="str">
        <f>IF(O15=P15,"OK",O15-P15)</f>
        <v>OK</v>
      </c>
    </row>
    <row r="16" spans="1:17" ht="30" customHeight="1">
      <c r="A16" s="342" t="s">
        <v>382</v>
      </c>
      <c r="B16" s="34" t="s">
        <v>432</v>
      </c>
      <c r="C16" s="113">
        <v>1600000</v>
      </c>
      <c r="D16" s="72">
        <v>1091553933</v>
      </c>
      <c r="E16" s="72">
        <v>982786067</v>
      </c>
      <c r="F16" s="78">
        <f t="shared" ref="F16:F30" si="2">D16-E16</f>
        <v>108767866</v>
      </c>
      <c r="G16" s="72">
        <v>100000000</v>
      </c>
      <c r="H16" s="80">
        <f t="shared" ref="H16:H30" si="3">IF(G16="","",IF(G16=0,0,ROUND((C16/G16) * 100, 5)))</f>
        <v>1.6</v>
      </c>
      <c r="I16" s="78">
        <f t="shared" ref="I16:I30" si="4">ROUND((F16*H16)/100,0)</f>
        <v>1740286</v>
      </c>
      <c r="J16" s="114"/>
      <c r="K16" s="78">
        <f t="shared" ref="K16:K31" si="5">C16-J16</f>
        <v>1600000</v>
      </c>
      <c r="L16" s="72">
        <v>1600000</v>
      </c>
      <c r="N16" s="317" t="s">
        <v>382</v>
      </c>
      <c r="O16" s="318">
        <f>SUMIF(A5:A5,N16,E5:E5)+SUMIF(A10:A10,N16,C10:C10)+SUMIF(A15:A31,N16,K15:K31)</f>
        <v>65166444</v>
      </c>
      <c r="P16" s="318">
        <f>一般会計等貸借対照表!N42</f>
        <v>65166444</v>
      </c>
      <c r="Q16" s="322" t="str">
        <f t="shared" ref="Q16:Q17" si="6">IF(O16=P16,"OK",O16-P16)</f>
        <v>OK</v>
      </c>
    </row>
    <row r="17" spans="1:17" ht="30" customHeight="1">
      <c r="A17" s="342" t="s">
        <v>382</v>
      </c>
      <c r="B17" s="34" t="s">
        <v>433</v>
      </c>
      <c r="C17" s="113">
        <v>2587000</v>
      </c>
      <c r="D17" s="72" t="s">
        <v>452</v>
      </c>
      <c r="E17" s="72" t="s">
        <v>205</v>
      </c>
      <c r="F17" s="78" t="s">
        <v>205</v>
      </c>
      <c r="G17" s="72" t="s">
        <v>205</v>
      </c>
      <c r="H17" s="80" t="s">
        <v>205</v>
      </c>
      <c r="I17" s="78" t="s">
        <v>205</v>
      </c>
      <c r="J17" s="114"/>
      <c r="K17" s="78">
        <f t="shared" si="5"/>
        <v>2587000</v>
      </c>
      <c r="L17" s="72">
        <v>2587000</v>
      </c>
      <c r="N17" s="317" t="s">
        <v>383</v>
      </c>
      <c r="O17" s="318">
        <f>SUMIF(A5:A5,N17,E5:E5)+SUMIF(A10:A10,N17,C10:C10)+SUMIF(A15:A31,N17,K15:K31)</f>
        <v>0</v>
      </c>
      <c r="P17" s="318" t="str">
        <f>一般会計等貸借対照表!N43</f>
        <v>-</v>
      </c>
      <c r="Q17" s="322" t="str">
        <f t="shared" si="6"/>
        <v>OK</v>
      </c>
    </row>
    <row r="18" spans="1:17" ht="30" customHeight="1">
      <c r="A18" s="342" t="s">
        <v>382</v>
      </c>
      <c r="B18" s="34" t="s">
        <v>434</v>
      </c>
      <c r="C18" s="113">
        <v>1390000</v>
      </c>
      <c r="D18" s="72">
        <v>225628421712</v>
      </c>
      <c r="E18" s="72">
        <v>216977236091</v>
      </c>
      <c r="F18" s="78">
        <f t="shared" si="2"/>
        <v>8651185621</v>
      </c>
      <c r="G18" s="72">
        <v>4706390000</v>
      </c>
      <c r="H18" s="80">
        <f t="shared" si="3"/>
        <v>2.9530000000000001E-2</v>
      </c>
      <c r="I18" s="78">
        <f t="shared" si="4"/>
        <v>2554695</v>
      </c>
      <c r="J18" s="114"/>
      <c r="K18" s="78">
        <f t="shared" si="5"/>
        <v>1390000</v>
      </c>
      <c r="L18" s="72">
        <v>1390000</v>
      </c>
      <c r="N18" s="317" t="s">
        <v>384</v>
      </c>
      <c r="O18" s="318">
        <f>J11</f>
        <v>30935346</v>
      </c>
      <c r="P18" s="318">
        <f>一般会計等貸借対照表!N44</f>
        <v>-30935346</v>
      </c>
      <c r="Q18" s="322" t="str">
        <f>IF(O18=-P18,"OK",O18+P18)</f>
        <v>OK</v>
      </c>
    </row>
    <row r="19" spans="1:17" ht="30" customHeight="1">
      <c r="A19" s="342" t="s">
        <v>382</v>
      </c>
      <c r="B19" s="34" t="s">
        <v>435</v>
      </c>
      <c r="C19" s="113">
        <v>160000</v>
      </c>
      <c r="D19" s="72">
        <v>2816741440</v>
      </c>
      <c r="E19" s="72">
        <v>582384503</v>
      </c>
      <c r="F19" s="78">
        <f t="shared" si="2"/>
        <v>2234356937</v>
      </c>
      <c r="G19" s="72">
        <v>2071445068</v>
      </c>
      <c r="H19" s="80">
        <f t="shared" si="3"/>
        <v>7.7200000000000003E-3</v>
      </c>
      <c r="I19" s="78">
        <f t="shared" si="4"/>
        <v>172492</v>
      </c>
      <c r="J19" s="114"/>
      <c r="K19" s="78">
        <f t="shared" si="5"/>
        <v>160000</v>
      </c>
      <c r="L19" s="72">
        <v>160000</v>
      </c>
    </row>
    <row r="20" spans="1:17" ht="30" customHeight="1">
      <c r="A20" s="342" t="s">
        <v>382</v>
      </c>
      <c r="B20" s="596" t="s">
        <v>480</v>
      </c>
      <c r="C20" s="113">
        <v>22444</v>
      </c>
      <c r="D20" s="72">
        <v>31895384384</v>
      </c>
      <c r="E20" s="72">
        <v>31662462331</v>
      </c>
      <c r="F20" s="78">
        <f t="shared" si="2"/>
        <v>232922053</v>
      </c>
      <c r="G20" s="72">
        <v>1155643885</v>
      </c>
      <c r="H20" s="80">
        <f t="shared" si="3"/>
        <v>1.9400000000000001E-3</v>
      </c>
      <c r="I20" s="78">
        <f t="shared" si="4"/>
        <v>4519</v>
      </c>
      <c r="J20" s="114"/>
      <c r="K20" s="78">
        <f t="shared" si="5"/>
        <v>22444</v>
      </c>
      <c r="L20" s="72">
        <v>100000</v>
      </c>
    </row>
    <row r="21" spans="1:17" ht="30" customHeight="1">
      <c r="A21" s="342" t="s">
        <v>382</v>
      </c>
      <c r="B21" s="596" t="s">
        <v>436</v>
      </c>
      <c r="C21" s="113">
        <v>6400000</v>
      </c>
      <c r="D21" s="72">
        <v>407499315069</v>
      </c>
      <c r="E21" s="72">
        <v>375709645117</v>
      </c>
      <c r="F21" s="78">
        <f t="shared" si="2"/>
        <v>31789669952</v>
      </c>
      <c r="G21" s="72">
        <v>7819171225</v>
      </c>
      <c r="H21" s="80">
        <f t="shared" si="3"/>
        <v>8.1850000000000006E-2</v>
      </c>
      <c r="I21" s="78">
        <f t="shared" si="4"/>
        <v>26019845</v>
      </c>
      <c r="J21" s="114"/>
      <c r="K21" s="78">
        <f t="shared" si="5"/>
        <v>6400000</v>
      </c>
      <c r="L21" s="72">
        <v>6400000</v>
      </c>
    </row>
    <row r="22" spans="1:17" ht="30" customHeight="1">
      <c r="A22" s="342" t="s">
        <v>382</v>
      </c>
      <c r="B22" s="596" t="s">
        <v>481</v>
      </c>
      <c r="C22" s="113">
        <v>30000</v>
      </c>
      <c r="D22" s="72">
        <v>44585142937</v>
      </c>
      <c r="E22" s="72">
        <v>39217524938</v>
      </c>
      <c r="F22" s="78">
        <f t="shared" si="2"/>
        <v>5367617999</v>
      </c>
      <c r="G22" s="72">
        <v>683930000</v>
      </c>
      <c r="H22" s="80">
        <f t="shared" si="3"/>
        <v>4.3899999999999998E-3</v>
      </c>
      <c r="I22" s="78">
        <f t="shared" si="4"/>
        <v>235638</v>
      </c>
      <c r="J22" s="114"/>
      <c r="K22" s="78">
        <f t="shared" si="5"/>
        <v>30000</v>
      </c>
      <c r="L22" s="72">
        <v>30000</v>
      </c>
    </row>
    <row r="23" spans="1:17" ht="30" customHeight="1">
      <c r="A23" s="342" t="s">
        <v>382</v>
      </c>
      <c r="B23" s="596" t="s">
        <v>482</v>
      </c>
      <c r="C23" s="113">
        <v>1011000</v>
      </c>
      <c r="D23" s="72">
        <v>1997757830</v>
      </c>
      <c r="E23" s="72">
        <v>1301790694</v>
      </c>
      <c r="F23" s="78">
        <f t="shared" si="2"/>
        <v>695967136</v>
      </c>
      <c r="G23" s="72">
        <v>535018866</v>
      </c>
      <c r="H23" s="80">
        <f t="shared" si="3"/>
        <v>0.18897</v>
      </c>
      <c r="I23" s="78">
        <f t="shared" si="4"/>
        <v>1315169</v>
      </c>
      <c r="J23" s="114"/>
      <c r="K23" s="78">
        <f t="shared" si="5"/>
        <v>1011000</v>
      </c>
      <c r="L23" s="72">
        <v>1011000</v>
      </c>
    </row>
    <row r="24" spans="1:17" ht="30" customHeight="1">
      <c r="A24" s="342" t="s">
        <v>382</v>
      </c>
      <c r="B24" s="596" t="s">
        <v>483</v>
      </c>
      <c r="C24" s="113">
        <v>2334000</v>
      </c>
      <c r="D24" s="72">
        <v>2475367324</v>
      </c>
      <c r="E24" s="72">
        <v>115616404</v>
      </c>
      <c r="F24" s="78">
        <f t="shared" si="2"/>
        <v>2359750920</v>
      </c>
      <c r="G24" s="72">
        <v>2343813088</v>
      </c>
      <c r="H24" s="80">
        <f t="shared" si="3"/>
        <v>9.9580000000000002E-2</v>
      </c>
      <c r="I24" s="78">
        <f t="shared" si="4"/>
        <v>2349840</v>
      </c>
      <c r="J24" s="114"/>
      <c r="K24" s="78">
        <f t="shared" si="5"/>
        <v>2334000</v>
      </c>
      <c r="L24" s="72">
        <v>2334000</v>
      </c>
    </row>
    <row r="25" spans="1:17" ht="30" customHeight="1">
      <c r="A25" s="342" t="s">
        <v>382</v>
      </c>
      <c r="B25" s="596" t="s">
        <v>484</v>
      </c>
      <c r="C25" s="113">
        <v>150000</v>
      </c>
      <c r="D25" s="72">
        <v>600647769</v>
      </c>
      <c r="E25" s="72">
        <v>8223379</v>
      </c>
      <c r="F25" s="78">
        <f t="shared" si="2"/>
        <v>592424390</v>
      </c>
      <c r="G25" s="72">
        <v>573784949</v>
      </c>
      <c r="H25" s="80">
        <f t="shared" si="3"/>
        <v>2.614E-2</v>
      </c>
      <c r="I25" s="78">
        <f t="shared" si="4"/>
        <v>154860</v>
      </c>
      <c r="J25" s="114"/>
      <c r="K25" s="78">
        <f t="shared" si="5"/>
        <v>150000</v>
      </c>
      <c r="L25" s="72">
        <v>150000</v>
      </c>
    </row>
    <row r="26" spans="1:17" ht="30" customHeight="1">
      <c r="A26" s="342" t="s">
        <v>382</v>
      </c>
      <c r="B26" s="596" t="s">
        <v>437</v>
      </c>
      <c r="C26" s="113">
        <v>34000</v>
      </c>
      <c r="D26" s="72">
        <v>2546090664</v>
      </c>
      <c r="E26" s="72">
        <v>598561329</v>
      </c>
      <c r="F26" s="78">
        <f t="shared" si="2"/>
        <v>1947529335</v>
      </c>
      <c r="G26" s="72">
        <v>400000000</v>
      </c>
      <c r="H26" s="80">
        <f t="shared" si="3"/>
        <v>8.5000000000000006E-3</v>
      </c>
      <c r="I26" s="78">
        <f t="shared" si="4"/>
        <v>165540</v>
      </c>
      <c r="J26" s="114"/>
      <c r="K26" s="78">
        <f t="shared" si="5"/>
        <v>34000</v>
      </c>
      <c r="L26" s="72">
        <v>34000</v>
      </c>
    </row>
    <row r="27" spans="1:17" ht="30" customHeight="1">
      <c r="A27" s="342" t="s">
        <v>382</v>
      </c>
      <c r="B27" s="596" t="s">
        <v>485</v>
      </c>
      <c r="C27" s="113">
        <v>323000</v>
      </c>
      <c r="D27" s="72">
        <v>560449971</v>
      </c>
      <c r="E27" s="72">
        <v>3312165</v>
      </c>
      <c r="F27" s="78">
        <f t="shared" si="2"/>
        <v>557137806</v>
      </c>
      <c r="G27" s="72">
        <v>26033000</v>
      </c>
      <c r="H27" s="80">
        <f t="shared" si="3"/>
        <v>1.2407300000000001</v>
      </c>
      <c r="I27" s="78">
        <f t="shared" si="4"/>
        <v>6912576</v>
      </c>
      <c r="J27" s="114"/>
      <c r="K27" s="78">
        <f t="shared" si="5"/>
        <v>323000</v>
      </c>
      <c r="L27" s="72">
        <v>323000</v>
      </c>
    </row>
    <row r="28" spans="1:17" ht="30" customHeight="1">
      <c r="A28" s="342" t="s">
        <v>382</v>
      </c>
      <c r="B28" s="596" t="s">
        <v>486</v>
      </c>
      <c r="C28" s="113">
        <v>1100000</v>
      </c>
      <c r="D28" s="72">
        <v>3152659117</v>
      </c>
      <c r="E28" s="72">
        <v>13638909</v>
      </c>
      <c r="F28" s="78">
        <f t="shared" si="2"/>
        <v>3139020208</v>
      </c>
      <c r="G28" s="72">
        <v>114840000</v>
      </c>
      <c r="H28" s="80">
        <f t="shared" si="3"/>
        <v>0.95784999999999998</v>
      </c>
      <c r="I28" s="78">
        <f t="shared" si="4"/>
        <v>30067105</v>
      </c>
      <c r="J28" s="114"/>
      <c r="K28" s="78">
        <f t="shared" si="5"/>
        <v>1100000</v>
      </c>
      <c r="L28" s="72">
        <v>1100000</v>
      </c>
    </row>
    <row r="29" spans="1:17" ht="30" customHeight="1">
      <c r="A29" s="342" t="s">
        <v>382</v>
      </c>
      <c r="B29" s="596" t="s">
        <v>438</v>
      </c>
      <c r="C29" s="113">
        <v>5000</v>
      </c>
      <c r="D29" s="72">
        <v>8074385320</v>
      </c>
      <c r="E29" s="72">
        <v>2160312371</v>
      </c>
      <c r="F29" s="78">
        <f t="shared" si="2"/>
        <v>5914072949</v>
      </c>
      <c r="G29" s="72">
        <v>2594589585</v>
      </c>
      <c r="H29" s="80">
        <f t="shared" si="3"/>
        <v>1.9000000000000001E-4</v>
      </c>
      <c r="I29" s="78">
        <f t="shared" si="4"/>
        <v>11237</v>
      </c>
      <c r="J29" s="114"/>
      <c r="K29" s="78">
        <f t="shared" si="5"/>
        <v>5000</v>
      </c>
      <c r="L29" s="72">
        <v>5000</v>
      </c>
    </row>
    <row r="30" spans="1:17" ht="30" customHeight="1">
      <c r="A30" s="342" t="s">
        <v>382</v>
      </c>
      <c r="B30" s="596" t="s">
        <v>487</v>
      </c>
      <c r="C30" s="113">
        <v>500000</v>
      </c>
      <c r="D30" s="72">
        <v>24834865000000</v>
      </c>
      <c r="E30" s="72">
        <v>24466761000000</v>
      </c>
      <c r="F30" s="78">
        <f t="shared" si="2"/>
        <v>368104000000</v>
      </c>
      <c r="G30" s="72">
        <v>16602000000</v>
      </c>
      <c r="H30" s="80">
        <f t="shared" si="3"/>
        <v>3.0100000000000001E-3</v>
      </c>
      <c r="I30" s="78">
        <f t="shared" si="4"/>
        <v>11079930</v>
      </c>
      <c r="J30" s="114"/>
      <c r="K30" s="78">
        <f t="shared" si="5"/>
        <v>500000</v>
      </c>
      <c r="L30" s="72">
        <v>500000</v>
      </c>
    </row>
    <row r="31" spans="1:17" ht="30" customHeight="1">
      <c r="A31" s="342" t="s">
        <v>382</v>
      </c>
      <c r="B31" s="34" t="s">
        <v>439</v>
      </c>
      <c r="C31" s="113">
        <v>6582000</v>
      </c>
      <c r="D31" s="72" t="s">
        <v>452</v>
      </c>
      <c r="E31" s="72" t="s">
        <v>205</v>
      </c>
      <c r="F31" s="78" t="s">
        <v>205</v>
      </c>
      <c r="G31" s="72" t="s">
        <v>205</v>
      </c>
      <c r="H31" s="80" t="s">
        <v>205</v>
      </c>
      <c r="I31" s="78" t="s">
        <v>205</v>
      </c>
      <c r="J31" s="114"/>
      <c r="K31" s="78">
        <f t="shared" si="5"/>
        <v>6582000</v>
      </c>
      <c r="L31" s="72">
        <v>6582000</v>
      </c>
    </row>
    <row r="32" spans="1:17" ht="30" customHeight="1">
      <c r="A32" s="1"/>
      <c r="B32" s="20" t="s">
        <v>7</v>
      </c>
      <c r="C32" s="78">
        <f>SUM(C15:C31)</f>
        <v>26666444</v>
      </c>
      <c r="D32" s="78">
        <f>SUM(D15:D31)</f>
        <v>25567955656308</v>
      </c>
      <c r="E32" s="78">
        <f>SUM(E15:E31)</f>
        <v>25136146697860</v>
      </c>
      <c r="F32" s="78">
        <f>SUM(F15:F31)</f>
        <v>431808958448</v>
      </c>
      <c r="G32" s="78">
        <f>SUM(G15:G31)</f>
        <v>39755452666</v>
      </c>
      <c r="H32" s="79"/>
      <c r="I32" s="78">
        <f>SUM(I15:I31)</f>
        <v>92481823</v>
      </c>
      <c r="J32" s="115">
        <f>SUM(J15:J31)</f>
        <v>0</v>
      </c>
      <c r="K32" s="78">
        <f>SUM(K15:K31)</f>
        <v>26666444</v>
      </c>
      <c r="L32" s="78">
        <f>SUM(L15:L31)</f>
        <v>26744000</v>
      </c>
    </row>
  </sheetData>
  <phoneticPr fontId="5"/>
  <dataValidations count="1">
    <dataValidation type="list" allowBlank="1" showInputMessage="1" showErrorMessage="1" sqref="A5 A10 A15:A31" xr:uid="{87089EFB-661B-4D69-BFD2-F239609EAB80}">
      <formula1>$N$15:$N$17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6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4">
    <pageSetUpPr fitToPage="1"/>
  </sheetPr>
  <dimension ref="A1:M14"/>
  <sheetViews>
    <sheetView view="pageBreakPreview" topLeftCell="B2" zoomScaleNormal="100" zoomScaleSheetLayoutView="100" workbookViewId="0">
      <selection activeCell="J12" sqref="J12"/>
    </sheetView>
  </sheetViews>
  <sheetFormatPr defaultRowHeight="13.5"/>
  <cols>
    <col min="1" max="1" width="11.375" hidden="1" customWidth="1"/>
    <col min="2" max="2" width="40.625" customWidth="1"/>
    <col min="3" max="8" width="15.625" customWidth="1"/>
    <col min="10" max="10" width="14.25" bestFit="1" customWidth="1"/>
    <col min="11" max="12" width="11.5" bestFit="1" customWidth="1"/>
    <col min="13" max="13" width="16.25" bestFit="1" customWidth="1"/>
  </cols>
  <sheetData>
    <row r="1" spans="1:13" ht="45" hidden="1" customHeight="1"/>
    <row r="2" spans="1:13" ht="18.75" customHeight="1">
      <c r="B2" s="59" t="s">
        <v>174</v>
      </c>
      <c r="H2" s="16" t="s">
        <v>173</v>
      </c>
    </row>
    <row r="3" spans="1:13" s="1" customFormat="1" ht="17.45" customHeight="1">
      <c r="B3" s="507" t="s">
        <v>50</v>
      </c>
      <c r="C3" s="508" t="s">
        <v>5</v>
      </c>
      <c r="D3" s="508" t="s">
        <v>3</v>
      </c>
      <c r="E3" s="508" t="s">
        <v>1</v>
      </c>
      <c r="F3" s="508" t="s">
        <v>2</v>
      </c>
      <c r="G3" s="510" t="s">
        <v>136</v>
      </c>
      <c r="H3" s="505" t="s">
        <v>51</v>
      </c>
    </row>
    <row r="4" spans="1:13" s="22" customFormat="1" ht="17.45" customHeight="1">
      <c r="B4" s="507"/>
      <c r="C4" s="509"/>
      <c r="D4" s="509"/>
      <c r="E4" s="509"/>
      <c r="F4" s="509"/>
      <c r="G4" s="511"/>
      <c r="H4" s="506"/>
      <c r="J4" s="1"/>
      <c r="K4" s="1"/>
      <c r="L4" s="1"/>
      <c r="M4" s="1"/>
    </row>
    <row r="5" spans="1:13" s="1" customFormat="1" ht="30" customHeight="1">
      <c r="A5" s="342" t="s">
        <v>211</v>
      </c>
      <c r="B5" s="34" t="s">
        <v>414</v>
      </c>
      <c r="C5" s="81">
        <v>1216298806</v>
      </c>
      <c r="D5" s="81">
        <v>399846000</v>
      </c>
      <c r="E5" s="81">
        <v>0</v>
      </c>
      <c r="F5" s="81">
        <v>0</v>
      </c>
      <c r="G5" s="82">
        <f t="shared" ref="G5:G13" si="0">SUM(C5:F5)</f>
        <v>1616144806</v>
      </c>
      <c r="H5" s="81">
        <f>G5</f>
        <v>1616144806</v>
      </c>
      <c r="J5" s="69"/>
      <c r="K5" s="20" t="s">
        <v>386</v>
      </c>
      <c r="L5" s="20" t="s">
        <v>385</v>
      </c>
      <c r="M5" s="20" t="s">
        <v>387</v>
      </c>
    </row>
    <row r="6" spans="1:13" s="1" customFormat="1" ht="30" customHeight="1">
      <c r="A6" s="342" t="s">
        <v>212</v>
      </c>
      <c r="B6" s="34" t="s">
        <v>415</v>
      </c>
      <c r="C6" s="81">
        <v>51639836</v>
      </c>
      <c r="D6" s="81">
        <v>0</v>
      </c>
      <c r="E6" s="81">
        <v>0</v>
      </c>
      <c r="F6" s="81">
        <v>0</v>
      </c>
      <c r="G6" s="82">
        <f t="shared" si="0"/>
        <v>51639836</v>
      </c>
      <c r="H6" s="81">
        <f>G6</f>
        <v>51639836</v>
      </c>
      <c r="J6" s="69" t="s">
        <v>211</v>
      </c>
      <c r="K6" s="320">
        <f>SUMIF($A$5:$A$13,J6,$G$5:$G$13)</f>
        <v>1616144806</v>
      </c>
      <c r="L6" s="321">
        <f>SUM(一般会計等貸借対照表!N57)</f>
        <v>1616144806</v>
      </c>
      <c r="M6" s="322" t="str">
        <f>IF(K6=L6,"OK",K6-L6)</f>
        <v>OK</v>
      </c>
    </row>
    <row r="7" spans="1:13" s="1" customFormat="1" ht="30" customHeight="1">
      <c r="A7" s="342" t="s">
        <v>208</v>
      </c>
      <c r="B7" s="34" t="s">
        <v>416</v>
      </c>
      <c r="C7" s="81">
        <v>18438870</v>
      </c>
      <c r="D7" s="81">
        <v>32928843</v>
      </c>
      <c r="E7" s="81">
        <v>0</v>
      </c>
      <c r="F7" s="81">
        <v>0</v>
      </c>
      <c r="G7" s="82">
        <f t="shared" si="0"/>
        <v>51367713</v>
      </c>
      <c r="H7" s="81">
        <f>G7</f>
        <v>51367713</v>
      </c>
      <c r="J7" s="69" t="s">
        <v>212</v>
      </c>
      <c r="K7" s="320">
        <f>SUMIF($A$5:$A$13,J7,$G$5:$G$13)</f>
        <v>51639836</v>
      </c>
      <c r="L7" s="321">
        <f>一般会計等貸借対照表!N48+一般会計等貸借対照表!N58</f>
        <v>51639836</v>
      </c>
      <c r="M7" s="322" t="str">
        <f t="shared" ref="M7:M8" si="1">IF(K7=L7,"OK",K7-L7)</f>
        <v>OK</v>
      </c>
    </row>
    <row r="8" spans="1:13" s="1" customFormat="1" ht="30" customHeight="1">
      <c r="A8" s="342" t="s">
        <v>208</v>
      </c>
      <c r="B8" s="34" t="s">
        <v>417</v>
      </c>
      <c r="C8" s="81">
        <v>173956786</v>
      </c>
      <c r="D8" s="81">
        <v>0</v>
      </c>
      <c r="E8" s="81">
        <v>0</v>
      </c>
      <c r="F8" s="81">
        <v>0</v>
      </c>
      <c r="G8" s="82">
        <f t="shared" si="0"/>
        <v>173956786</v>
      </c>
      <c r="H8" s="81">
        <f t="shared" ref="H8:H13" si="2">G8</f>
        <v>173956786</v>
      </c>
      <c r="J8" s="69" t="s">
        <v>208</v>
      </c>
      <c r="K8" s="320">
        <f>SUMIF($A$5:$A$13,J8,$G$5:$G$13)</f>
        <v>552779050</v>
      </c>
      <c r="L8" s="321">
        <f>一般会計等貸借対照表!N49</f>
        <v>552779050</v>
      </c>
      <c r="M8" s="322" t="str">
        <f t="shared" si="1"/>
        <v>OK</v>
      </c>
    </row>
    <row r="9" spans="1:13" s="1" customFormat="1" ht="30" customHeight="1">
      <c r="A9" s="342" t="s">
        <v>208</v>
      </c>
      <c r="B9" s="34" t="s">
        <v>418</v>
      </c>
      <c r="C9" s="81">
        <v>7832950</v>
      </c>
      <c r="D9" s="81">
        <v>0</v>
      </c>
      <c r="E9" s="81">
        <v>67885000</v>
      </c>
      <c r="F9" s="81">
        <v>0</v>
      </c>
      <c r="G9" s="82">
        <f t="shared" si="0"/>
        <v>75717950</v>
      </c>
      <c r="H9" s="81">
        <f t="shared" si="2"/>
        <v>75717950</v>
      </c>
    </row>
    <row r="10" spans="1:13" s="1" customFormat="1" ht="30" customHeight="1">
      <c r="A10" s="342" t="s">
        <v>208</v>
      </c>
      <c r="B10" s="34" t="s">
        <v>419</v>
      </c>
      <c r="C10" s="81">
        <v>43841738</v>
      </c>
      <c r="D10" s="81">
        <v>0</v>
      </c>
      <c r="E10" s="81">
        <v>0</v>
      </c>
      <c r="F10" s="81">
        <v>0</v>
      </c>
      <c r="G10" s="82">
        <f t="shared" si="0"/>
        <v>43841738</v>
      </c>
      <c r="H10" s="81">
        <f t="shared" si="2"/>
        <v>43841738</v>
      </c>
    </row>
    <row r="11" spans="1:13" s="1" customFormat="1" ht="30" customHeight="1">
      <c r="A11" s="342" t="s">
        <v>208</v>
      </c>
      <c r="B11" s="34" t="s">
        <v>420</v>
      </c>
      <c r="C11" s="81">
        <v>161034732</v>
      </c>
      <c r="D11" s="81">
        <v>0</v>
      </c>
      <c r="E11" s="81">
        <v>0</v>
      </c>
      <c r="F11" s="81">
        <v>0</v>
      </c>
      <c r="G11" s="82">
        <f t="shared" si="0"/>
        <v>161034732</v>
      </c>
      <c r="H11" s="81">
        <f t="shared" si="2"/>
        <v>161034732</v>
      </c>
    </row>
    <row r="12" spans="1:13" s="1" customFormat="1" ht="30" customHeight="1">
      <c r="A12" s="342" t="s">
        <v>208</v>
      </c>
      <c r="B12" s="34" t="s">
        <v>421</v>
      </c>
      <c r="C12" s="81">
        <v>16860131</v>
      </c>
      <c r="D12" s="81">
        <v>0</v>
      </c>
      <c r="E12" s="81">
        <v>0</v>
      </c>
      <c r="F12" s="81">
        <v>0</v>
      </c>
      <c r="G12" s="82">
        <f t="shared" ref="G12" si="3">SUM(C12:F12)</f>
        <v>16860131</v>
      </c>
      <c r="H12" s="81">
        <f t="shared" ref="H12" si="4">G12</f>
        <v>16860131</v>
      </c>
    </row>
    <row r="13" spans="1:13" s="1" customFormat="1" ht="30" customHeight="1">
      <c r="A13" s="342" t="s">
        <v>208</v>
      </c>
      <c r="B13" s="34" t="s">
        <v>468</v>
      </c>
      <c r="C13" s="81">
        <v>30000000</v>
      </c>
      <c r="D13" s="81">
        <v>0</v>
      </c>
      <c r="E13" s="81">
        <v>0</v>
      </c>
      <c r="F13" s="81">
        <v>0</v>
      </c>
      <c r="G13" s="82">
        <f t="shared" si="0"/>
        <v>30000000</v>
      </c>
      <c r="H13" s="81">
        <f t="shared" si="2"/>
        <v>30000000</v>
      </c>
    </row>
    <row r="14" spans="1:13" s="1" customFormat="1" ht="30" customHeight="1">
      <c r="B14" s="20" t="s">
        <v>7</v>
      </c>
      <c r="C14" s="83">
        <f t="shared" ref="C14:H14" si="5">SUM(C5:C13)</f>
        <v>1719903849</v>
      </c>
      <c r="D14" s="83">
        <f t="shared" si="5"/>
        <v>432774843</v>
      </c>
      <c r="E14" s="83">
        <f t="shared" si="5"/>
        <v>67885000</v>
      </c>
      <c r="F14" s="83">
        <f t="shared" si="5"/>
        <v>0</v>
      </c>
      <c r="G14" s="83">
        <f t="shared" si="5"/>
        <v>2220563692</v>
      </c>
      <c r="H14" s="83">
        <f t="shared" si="5"/>
        <v>2220563692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5"/>
  <dataValidations count="1">
    <dataValidation type="list" allowBlank="1" showInputMessage="1" showErrorMessage="1" sqref="A5:A13" xr:uid="{4767468B-7F84-42B7-9B71-52CC285D8A46}">
      <formula1>$J$5:$J$8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5">
    <tabColor theme="1" tint="0.499984740745262"/>
  </sheetPr>
  <dimension ref="A1:L18"/>
  <sheetViews>
    <sheetView view="pageBreakPreview" topLeftCell="B2" zoomScaleNormal="100" zoomScaleSheetLayoutView="100" workbookViewId="0">
      <selection activeCell="J15" sqref="J15"/>
    </sheetView>
  </sheetViews>
  <sheetFormatPr defaultRowHeight="13.5"/>
  <cols>
    <col min="1" max="1" width="4.625" hidden="1" customWidth="1"/>
    <col min="2" max="2" width="40.625" customWidth="1"/>
    <col min="3" max="7" width="18.625" customWidth="1"/>
    <col min="8" max="8" width="7.375" customWidth="1"/>
    <col min="9" max="9" width="18.125" bestFit="1" customWidth="1"/>
    <col min="10" max="12" width="13.25" customWidth="1"/>
  </cols>
  <sheetData>
    <row r="1" spans="2:12" ht="45" hidden="1" customHeight="1"/>
    <row r="2" spans="2:12" ht="19.5" customHeight="1">
      <c r="B2" s="39" t="s">
        <v>56</v>
      </c>
      <c r="C2" s="23"/>
      <c r="D2" s="23"/>
      <c r="E2" s="23"/>
      <c r="F2" s="23"/>
      <c r="G2" s="23" t="s">
        <v>175</v>
      </c>
      <c r="H2" s="2"/>
      <c r="I2" s="2"/>
    </row>
    <row r="3" spans="2:12" s="1" customFormat="1" ht="21" customHeight="1">
      <c r="B3" s="512" t="s">
        <v>52</v>
      </c>
      <c r="C3" s="514" t="s">
        <v>4</v>
      </c>
      <c r="D3" s="515"/>
      <c r="E3" s="514" t="s">
        <v>6</v>
      </c>
      <c r="F3" s="515"/>
      <c r="G3" s="512" t="s">
        <v>53</v>
      </c>
    </row>
    <row r="4" spans="2:12" s="1" customFormat="1" ht="30.75" customHeight="1">
      <c r="B4" s="513"/>
      <c r="C4" s="21" t="s">
        <v>54</v>
      </c>
      <c r="D4" s="24" t="s">
        <v>55</v>
      </c>
      <c r="E4" s="21" t="s">
        <v>54</v>
      </c>
      <c r="F4" s="24" t="s">
        <v>55</v>
      </c>
      <c r="G4" s="513"/>
      <c r="I4" s="69"/>
      <c r="J4" s="20" t="s">
        <v>386</v>
      </c>
      <c r="K4" s="20" t="s">
        <v>385</v>
      </c>
      <c r="L4" s="20" t="s">
        <v>387</v>
      </c>
    </row>
    <row r="5" spans="2:12" s="1" customFormat="1" ht="20.100000000000001" customHeight="1">
      <c r="B5" s="125" t="s">
        <v>184</v>
      </c>
      <c r="C5" s="84"/>
      <c r="D5" s="84"/>
      <c r="E5" s="84"/>
      <c r="F5" s="84"/>
      <c r="G5" s="85"/>
      <c r="I5" s="69" t="s">
        <v>388</v>
      </c>
      <c r="J5" s="321">
        <f>C17</f>
        <v>0</v>
      </c>
      <c r="K5" s="321" t="str">
        <f>一般会計等貸借対照表!N46</f>
        <v>-</v>
      </c>
      <c r="L5" s="322" t="str">
        <f>IF(J5=K5,"OK",J5-K5)</f>
        <v>OK</v>
      </c>
    </row>
    <row r="6" spans="2:12" s="1" customFormat="1" ht="20.100000000000001" customHeight="1">
      <c r="B6" s="125" t="s">
        <v>185</v>
      </c>
      <c r="C6" s="84"/>
      <c r="D6" s="84"/>
      <c r="E6" s="84"/>
      <c r="F6" s="84"/>
      <c r="G6" s="85"/>
      <c r="I6" s="69" t="s">
        <v>390</v>
      </c>
      <c r="J6" s="321">
        <f>未収金及び長期延滞債権!D19-D17</f>
        <v>1080892</v>
      </c>
      <c r="K6" s="321">
        <f>一般会計等貸借対照表!N51</f>
        <v>-1080892</v>
      </c>
      <c r="L6" s="322" t="str">
        <f>IF(J6=-K6,"OK",J6+K6)</f>
        <v>OK</v>
      </c>
    </row>
    <row r="7" spans="2:12" s="1" customFormat="1" ht="20.100000000000001" customHeight="1">
      <c r="B7" s="69" t="s">
        <v>186</v>
      </c>
      <c r="C7" s="84"/>
      <c r="D7" s="84"/>
      <c r="E7" s="84"/>
      <c r="F7" s="84"/>
      <c r="G7" s="85"/>
      <c r="I7" s="69" t="s">
        <v>389</v>
      </c>
      <c r="J7" s="321">
        <f>E17</f>
        <v>0</v>
      </c>
      <c r="K7" s="321" t="str">
        <f>一般会計等貸借対照表!N55</f>
        <v>-</v>
      </c>
      <c r="L7" s="322" t="str">
        <f t="shared" ref="L7" si="0">IF(J7=K7,"OK",J7-K7)</f>
        <v>OK</v>
      </c>
    </row>
    <row r="8" spans="2:12" s="1" customFormat="1" ht="20.100000000000001" customHeight="1">
      <c r="B8" s="125" t="s">
        <v>185</v>
      </c>
      <c r="C8" s="84"/>
      <c r="D8" s="84"/>
      <c r="E8" s="84"/>
      <c r="F8" s="84"/>
      <c r="G8" s="85"/>
      <c r="I8" s="69" t="s">
        <v>391</v>
      </c>
      <c r="J8" s="321">
        <f>未収金及び長期延滞債権!H19-F17</f>
        <v>159233</v>
      </c>
      <c r="K8" s="321">
        <f>一般会計等貸借対照表!N61</f>
        <v>-159233</v>
      </c>
      <c r="L8" s="322" t="str">
        <f>IF(J8=-K8,"OK",J8+K8)</f>
        <v>OK</v>
      </c>
    </row>
    <row r="9" spans="2:12" s="1" customFormat="1" ht="20.100000000000001" customHeight="1">
      <c r="B9" s="69" t="s">
        <v>187</v>
      </c>
      <c r="C9" s="84"/>
      <c r="D9" s="84"/>
      <c r="E9" s="84"/>
      <c r="F9" s="84"/>
      <c r="G9" s="85"/>
    </row>
    <row r="10" spans="2:12" s="1" customFormat="1" ht="20.100000000000001" customHeight="1">
      <c r="B10" s="125" t="s">
        <v>185</v>
      </c>
      <c r="C10" s="84"/>
      <c r="D10" s="84"/>
      <c r="E10" s="84"/>
      <c r="F10" s="84"/>
      <c r="G10" s="85"/>
    </row>
    <row r="11" spans="2:12" s="1" customFormat="1" ht="20.100000000000001" customHeight="1">
      <c r="B11" s="69" t="s">
        <v>188</v>
      </c>
      <c r="C11" s="84"/>
      <c r="D11" s="84"/>
      <c r="E11" s="84"/>
      <c r="F11" s="84"/>
      <c r="G11" s="85"/>
    </row>
    <row r="12" spans="2:12" s="1" customFormat="1" ht="20.100000000000001" customHeight="1">
      <c r="B12" s="125" t="s">
        <v>185</v>
      </c>
      <c r="C12" s="84"/>
      <c r="D12" s="84"/>
      <c r="E12" s="84"/>
      <c r="F12" s="84"/>
      <c r="G12" s="85"/>
    </row>
    <row r="13" spans="2:12" s="1" customFormat="1" ht="20.100000000000001" customHeight="1">
      <c r="B13" s="69" t="s">
        <v>189</v>
      </c>
      <c r="C13" s="84"/>
      <c r="D13" s="84"/>
      <c r="E13" s="84"/>
      <c r="F13" s="84"/>
      <c r="G13" s="85"/>
    </row>
    <row r="14" spans="2:12" s="1" customFormat="1" ht="20.100000000000001" customHeight="1">
      <c r="B14" s="125" t="s">
        <v>185</v>
      </c>
      <c r="C14" s="84"/>
      <c r="D14" s="84"/>
      <c r="E14" s="84"/>
      <c r="F14" s="84"/>
      <c r="G14" s="85"/>
    </row>
    <row r="15" spans="2:12" s="1" customFormat="1" ht="20.100000000000001" customHeight="1">
      <c r="B15" s="69" t="s">
        <v>190</v>
      </c>
      <c r="C15" s="84"/>
      <c r="D15" s="84"/>
      <c r="E15" s="84"/>
      <c r="F15" s="84"/>
      <c r="G15" s="85"/>
    </row>
    <row r="16" spans="2:12" s="1" customFormat="1" ht="20.100000000000001" customHeight="1">
      <c r="B16" s="125" t="s">
        <v>185</v>
      </c>
      <c r="C16" s="84"/>
      <c r="D16" s="84"/>
      <c r="E16" s="84"/>
      <c r="F16" s="84"/>
      <c r="G16" s="85"/>
    </row>
    <row r="17" spans="2:7" s="1" customFormat="1" ht="20.100000000000001" customHeight="1">
      <c r="B17" s="21" t="s">
        <v>7</v>
      </c>
      <c r="C17" s="83">
        <f>SUM(C5:C16)</f>
        <v>0</v>
      </c>
      <c r="D17" s="83">
        <f>SUM(D5:D16)</f>
        <v>0</v>
      </c>
      <c r="E17" s="83">
        <f>SUM(E5:E16)</f>
        <v>0</v>
      </c>
      <c r="F17" s="83">
        <f>SUM(F5:F16)</f>
        <v>0</v>
      </c>
      <c r="G17" s="83">
        <f>SUM(G5:G16)</f>
        <v>0</v>
      </c>
    </row>
    <row r="18" spans="2:7">
      <c r="C18" s="13"/>
      <c r="D18" s="13"/>
      <c r="E18" s="13"/>
      <c r="F18" s="13"/>
      <c r="G18" s="13"/>
    </row>
  </sheetData>
  <mergeCells count="4">
    <mergeCell ref="B3:B4"/>
    <mergeCell ref="C3:D3"/>
    <mergeCell ref="E3:F3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23</vt:i4>
      </vt:variant>
    </vt:vector>
  </HeadingPairs>
  <TitlesOfParts>
    <vt:vector size="40" baseType="lpstr">
      <vt:lpstr>前年度一般会計等貸借対照表</vt:lpstr>
      <vt:lpstr>一般会計等貸借対照表</vt:lpstr>
      <vt:lpstr>一般会計等行政コスト計算書</vt:lpstr>
      <vt:lpstr>一般会計等純資産変動計算書</vt:lpstr>
      <vt:lpstr>一般会計等資金収支計算書</vt:lpstr>
      <vt:lpstr>有形固定資産</vt:lpstr>
      <vt:lpstr>投資及び出資金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補助金等</vt:lpstr>
      <vt:lpstr>財源明細</vt:lpstr>
      <vt:lpstr>財源情報明細</vt:lpstr>
      <vt:lpstr>資金明細</vt:lpstr>
      <vt:lpstr>一般会計等行政コスト計算書!Print_Area</vt:lpstr>
      <vt:lpstr>一般会計等資金収支計算書!Print_Area</vt:lpstr>
      <vt:lpstr>一般会計等純資産変動計算書!Print_Area</vt:lpstr>
      <vt:lpstr>一般会計等貸借対照表!Print_Area</vt:lpstr>
      <vt:lpstr>引当金!Print_Area</vt:lpstr>
      <vt:lpstr>基金!Print_Area</vt:lpstr>
      <vt:lpstr>財源情報明細!Print_Area</vt:lpstr>
      <vt:lpstr>財源明細!Print_Area</vt:lpstr>
      <vt:lpstr>資金明細!Print_Area</vt:lpstr>
      <vt:lpstr>貸付金!Print_Area</vt:lpstr>
      <vt:lpstr>'地方債（借入先別）'!Print_Area</vt:lpstr>
      <vt:lpstr>'地方債（利率別など）'!Print_Area</vt:lpstr>
      <vt:lpstr>投資及び出資金!Print_Area</vt:lpstr>
      <vt:lpstr>補助金等!Print_Area</vt:lpstr>
      <vt:lpstr>未収金及び長期延滞債権!Print_Area</vt:lpstr>
      <vt:lpstr>有形固定資産!Print_Area</vt:lpstr>
      <vt:lpstr>基金!Print_Titles</vt:lpstr>
      <vt:lpstr>財源明細!Print_Titles</vt:lpstr>
      <vt:lpstr>貸付金!Print_Titles</vt:lpstr>
      <vt:lpstr>'地方債（借入先別）'!Print_Titles</vt:lpstr>
      <vt:lpstr>投資及び出資金!Print_Titles</vt:lpstr>
      <vt:lpstr>補助金等!Print_Titles</vt:lpstr>
      <vt:lpstr>未収金及び長期延滞債権!Print_Titles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2021-03-02T07:24:25Z</cp:lastPrinted>
  <dcterms:created xsi:type="dcterms:W3CDTF">2021-03-01T00:43:17Z</dcterms:created>
  <dcterms:modified xsi:type="dcterms:W3CDTF">2023-02-22T01:08:20Z</dcterms:modified>
</cp:coreProperties>
</file>