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CRS\Citron\2019\07_相良村\05_一般会計等財務書類\"/>
    </mc:Choice>
  </mc:AlternateContent>
  <xr:revisionPtr revIDLastSave="0" documentId="13_ncr:1_{3C9C5071-18AD-4EA1-96DC-CF56BA8CDBC3}" xr6:coauthVersionLast="46" xr6:coauthVersionMax="46" xr10:uidLastSave="{00000000-0000-0000-0000-000000000000}"/>
  <bookViews>
    <workbookView xWindow="23880" yWindow="-120" windowWidth="29040" windowHeight="15990" tabRatio="811" firstSheet="5" activeTab="5" xr2:uid="{00000000-000D-0000-FFFF-FFFF00000000}"/>
  </bookViews>
  <sheets>
    <sheet name="前年度一般会計等貸借対照表" sheetId="26" state="hidden" r:id="rId1"/>
    <sheet name="一般会計等貸借対照表" sheetId="22" state="hidden" r:id="rId2"/>
    <sheet name="一般会計等行政コスト計算書" sheetId="23" state="hidden" r:id="rId3"/>
    <sheet name="一般会計等純資産変動計算書" sheetId="24" state="hidden" r:id="rId4"/>
    <sheet name="一般会計等資金収支計算書" sheetId="25" state="hidden" r:id="rId5"/>
    <sheet name="有形固定資産" sheetId="21" r:id="rId6"/>
    <sheet name="投資及び出資金" sheetId="8" r:id="rId7"/>
    <sheet name="基金" sheetId="9" r:id="rId8"/>
    <sheet name="貸付金" sheetId="10" r:id="rId9"/>
    <sheet name="未収金及び長期延滞債権" sheetId="11" r:id="rId10"/>
    <sheet name="地方債（借入先別）" sheetId="12" r:id="rId11"/>
    <sheet name="地方債（利率別など）" sheetId="13" r:id="rId12"/>
    <sheet name="引当金" sheetId="14" r:id="rId13"/>
    <sheet name="補助金等" sheetId="15" r:id="rId14"/>
    <sheet name="財源明細" sheetId="16" r:id="rId15"/>
    <sheet name="財源情報明細" sheetId="17" r:id="rId16"/>
    <sheet name="資金明細" sheetId="18" r:id="rId17"/>
  </sheets>
  <definedNames>
    <definedName name="_xlnm._FilterDatabase" localSheetId="2" hidden="1">一般会計等行政コスト計算書!#REF!</definedName>
    <definedName name="_xlnm._FilterDatabase" localSheetId="4" hidden="1">一般会計等資金収支計算書!#REF!</definedName>
    <definedName name="_xlnm._FilterDatabase" localSheetId="3" hidden="1">一般会計等純資産変動計算書!#REF!</definedName>
    <definedName name="_xlnm._FilterDatabase" localSheetId="1" hidden="1">一般会計等貸借対照表!#REF!</definedName>
    <definedName name="_xlnm._FilterDatabase" localSheetId="14" hidden="1">財源明細!$A$18:$K$18</definedName>
    <definedName name="_xlnm._FilterDatabase" localSheetId="0" hidden="1">前年度一般会計等貸借対照表!#REF!</definedName>
    <definedName name="_xlnm._FilterDatabase" localSheetId="13" hidden="1">補助金等!$A$10:$M$10</definedName>
    <definedName name="_xlnm._FilterDatabase" localSheetId="9" hidden="1">未収金及び長期延滞債権!#REF!</definedName>
    <definedName name="AS2DocOpenMode" hidden="1">"AS2DocumentEdit"</definedName>
    <definedName name="_xlnm.Print_Area" localSheetId="2">一般会計等行政コスト計算書!$A$1:$N$42</definedName>
    <definedName name="_xlnm.Print_Area" localSheetId="4">一般会計等資金収支計算書!$A$1:$O$59</definedName>
    <definedName name="_xlnm.Print_Area" localSheetId="3">一般会計等純資産変動計算書!$A$1:$M$24</definedName>
    <definedName name="_xlnm.Print_Area" localSheetId="1">一般会計等貸借対照表!$A$1:$AC$62</definedName>
    <definedName name="_xlnm.Print_Area" localSheetId="12">引当金!$A$1:$G$11</definedName>
    <definedName name="_xlnm.Print_Area" localSheetId="7">基金!$A$1:$H$21</definedName>
    <definedName name="_xlnm.Print_Area" localSheetId="15">財源情報明細!$A$1:$G$10</definedName>
    <definedName name="_xlnm.Print_Area" localSheetId="14">財源明細!$A$1:$F$58</definedName>
    <definedName name="_xlnm.Print_Area" localSheetId="16">資金明細!$A$1:$C$11</definedName>
    <definedName name="_xlnm.Print_Area" localSheetId="8">貸付金!$A$1:$G$17</definedName>
    <definedName name="_xlnm.Print_Area" localSheetId="10">'地方債（借入先別）'!$A$1:$L$21</definedName>
    <definedName name="_xlnm.Print_Area" localSheetId="11">'地方債（利率別など）'!$A$1:$K$20</definedName>
    <definedName name="_xlnm.Print_Area" localSheetId="6">投資及び出資金!$A$1:$L$43</definedName>
    <definedName name="_xlnm.Print_Area" localSheetId="13">補助金等!$A$1:$M$18</definedName>
    <definedName name="_xlnm.Print_Area" localSheetId="9">未収金及び長期延滞債権!$A$1:$H$35</definedName>
    <definedName name="_xlnm.Print_Area" localSheetId="5">有形固定資産!$A$1:$S$48</definedName>
    <definedName name="_xlnm.Print_Titles" localSheetId="7">基金!$2:$4</definedName>
    <definedName name="_xlnm.Print_Titles" localSheetId="14">財源明細!$1:$4</definedName>
    <definedName name="_xlnm.Print_Titles" localSheetId="8">貸付金!$2:$4</definedName>
    <definedName name="_xlnm.Print_Titles" localSheetId="10">'地方債（借入先別）'!$2:$5</definedName>
    <definedName name="_xlnm.Print_Titles" localSheetId="6">投資及び出資金!$2:$2</definedName>
    <definedName name="_xlnm.Print_Titles" localSheetId="13">補助金等!$1:$4</definedName>
    <definedName name="_xlnm.Print_Titles" localSheetId="9">未収金及び長期延滞債権!$2:$3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7" l="1"/>
  <c r="F27" i="16"/>
  <c r="F26" i="16"/>
  <c r="C5" i="9"/>
  <c r="J19" i="8" l="1"/>
  <c r="K19" i="8"/>
  <c r="G19" i="8"/>
  <c r="E19" i="8"/>
  <c r="D19" i="8"/>
  <c r="C19" i="8"/>
  <c r="O4" i="13"/>
  <c r="P6" i="12"/>
  <c r="L14" i="11" l="1"/>
  <c r="L13" i="11"/>
  <c r="L12" i="11"/>
  <c r="L11" i="11"/>
  <c r="B29" i="17"/>
  <c r="B20" i="17"/>
  <c r="Q12" i="15"/>
  <c r="O26" i="8" l="1"/>
  <c r="O25" i="8"/>
  <c r="O23" i="8"/>
  <c r="W25" i="21" l="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1" i="21"/>
  <c r="W10" i="21"/>
  <c r="W9" i="21"/>
  <c r="W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8" i="21"/>
  <c r="C11" i="18"/>
  <c r="G5" i="18"/>
  <c r="K8" i="17"/>
  <c r="K7" i="17"/>
  <c r="K6" i="17"/>
  <c r="K5" i="17"/>
  <c r="I6" i="17"/>
  <c r="I7" i="17"/>
  <c r="I8" i="17"/>
  <c r="I5" i="17"/>
  <c r="E9" i="17"/>
  <c r="D9" i="17"/>
  <c r="F8" i="17"/>
  <c r="E8" i="17"/>
  <c r="D8" i="17"/>
  <c r="C8" i="17"/>
  <c r="J8" i="17" s="1"/>
  <c r="G7" i="17"/>
  <c r="E7" i="17"/>
  <c r="D7" i="17"/>
  <c r="C7" i="17"/>
  <c r="J7" i="17" s="1"/>
  <c r="L7" i="17" s="1"/>
  <c r="G6" i="17"/>
  <c r="E6" i="17"/>
  <c r="C6" i="17"/>
  <c r="J6" i="17" s="1"/>
  <c r="G5" i="17"/>
  <c r="C5" i="17"/>
  <c r="J5" i="17" s="1"/>
  <c r="C36" i="17"/>
  <c r="G35" i="17"/>
  <c r="G36" i="17" s="1"/>
  <c r="F34" i="17"/>
  <c r="F33" i="17"/>
  <c r="E32" i="17"/>
  <c r="D32" i="17"/>
  <c r="F50" i="16"/>
  <c r="F47" i="16"/>
  <c r="F44" i="16"/>
  <c r="F39" i="16"/>
  <c r="F36" i="16"/>
  <c r="F33" i="16"/>
  <c r="J6" i="16"/>
  <c r="J5" i="16"/>
  <c r="F22" i="16"/>
  <c r="F32" i="17" l="1"/>
  <c r="F36" i="17" s="1"/>
  <c r="L6" i="17"/>
  <c r="L8" i="17"/>
  <c r="L5" i="17"/>
  <c r="F52" i="16"/>
  <c r="F40" i="16"/>
  <c r="F51" i="16"/>
  <c r="F41" i="16"/>
  <c r="F53" i="16"/>
  <c r="F57" i="16" s="1"/>
  <c r="I5" i="16" s="1"/>
  <c r="K5" i="16" s="1"/>
  <c r="G10" i="15" l="1"/>
  <c r="N10" i="14"/>
  <c r="N9" i="14"/>
  <c r="N8" i="14"/>
  <c r="N7" i="14"/>
  <c r="N6" i="14"/>
  <c r="N5" i="14"/>
  <c r="K10" i="14"/>
  <c r="K9" i="14"/>
  <c r="L9" i="14" s="1"/>
  <c r="K8" i="14"/>
  <c r="K7" i="14"/>
  <c r="K6" i="14"/>
  <c r="K5" i="14"/>
  <c r="J10" i="14"/>
  <c r="J9" i="14"/>
  <c r="J8" i="14"/>
  <c r="L8" i="14" s="1"/>
  <c r="J7" i="14"/>
  <c r="J6" i="14"/>
  <c r="J5" i="14"/>
  <c r="L5" i="14" s="1"/>
  <c r="I6" i="14"/>
  <c r="I7" i="14"/>
  <c r="I8" i="14"/>
  <c r="I9" i="14"/>
  <c r="I10" i="14"/>
  <c r="I5" i="14"/>
  <c r="N5" i="13"/>
  <c r="O5" i="13"/>
  <c r="P7" i="12"/>
  <c r="I13" i="12"/>
  <c r="C13" i="12" s="1"/>
  <c r="I14" i="12"/>
  <c r="C14" i="12" s="1"/>
  <c r="I15" i="12"/>
  <c r="C15" i="12" s="1"/>
  <c r="I16" i="12"/>
  <c r="C16" i="12" s="1"/>
  <c r="I17" i="12"/>
  <c r="I18" i="12"/>
  <c r="C18" i="12" s="1"/>
  <c r="I19" i="12"/>
  <c r="C19" i="12" s="1"/>
  <c r="C17" i="12"/>
  <c r="F9" i="11"/>
  <c r="F8" i="11"/>
  <c r="F7" i="11"/>
  <c r="F6" i="11"/>
  <c r="F5" i="11"/>
  <c r="C34" i="11"/>
  <c r="F32" i="11"/>
  <c r="F31" i="11"/>
  <c r="F30" i="11"/>
  <c r="F29" i="11"/>
  <c r="F22" i="11"/>
  <c r="F21" i="11"/>
  <c r="F20" i="11"/>
  <c r="F19" i="11"/>
  <c r="F18" i="11"/>
  <c r="F17" i="11"/>
  <c r="H10" i="11"/>
  <c r="G10" i="11"/>
  <c r="D10" i="11"/>
  <c r="C10" i="11"/>
  <c r="K8" i="10"/>
  <c r="K7" i="10"/>
  <c r="K6" i="10"/>
  <c r="K5" i="10"/>
  <c r="L6" i="9"/>
  <c r="L7" i="9"/>
  <c r="L8" i="9"/>
  <c r="G18" i="9"/>
  <c r="H18" i="9" s="1"/>
  <c r="G5" i="9"/>
  <c r="K6" i="9" s="1"/>
  <c r="M6" i="9" s="1"/>
  <c r="F24" i="8"/>
  <c r="H24" i="8"/>
  <c r="K24" i="8"/>
  <c r="K25" i="8"/>
  <c r="F26" i="8"/>
  <c r="H26" i="8"/>
  <c r="I26" i="8" s="1"/>
  <c r="K26" i="8"/>
  <c r="F27" i="8"/>
  <c r="H27" i="8"/>
  <c r="K27" i="8"/>
  <c r="F28" i="8"/>
  <c r="H28" i="8"/>
  <c r="K28" i="8"/>
  <c r="F29" i="8"/>
  <c r="H29" i="8"/>
  <c r="K29" i="8"/>
  <c r="F30" i="8"/>
  <c r="H30" i="8"/>
  <c r="I30" i="8" s="1"/>
  <c r="K30" i="8"/>
  <c r="F31" i="8"/>
  <c r="H31" i="8"/>
  <c r="K31" i="8"/>
  <c r="F32" i="8"/>
  <c r="H32" i="8"/>
  <c r="K32" i="8"/>
  <c r="F33" i="8"/>
  <c r="H33" i="8"/>
  <c r="K33" i="8"/>
  <c r="F34" i="8"/>
  <c r="H34" i="8"/>
  <c r="I34" i="8" s="1"/>
  <c r="K34" i="8"/>
  <c r="F35" i="8"/>
  <c r="H35" i="8"/>
  <c r="K35" i="8"/>
  <c r="F36" i="8"/>
  <c r="H36" i="8"/>
  <c r="K36" i="8"/>
  <c r="F37" i="8"/>
  <c r="H37" i="8"/>
  <c r="I37" i="8" s="1"/>
  <c r="K37" i="8"/>
  <c r="F38" i="8"/>
  <c r="H38" i="8"/>
  <c r="K38" i="8"/>
  <c r="K39" i="8"/>
  <c r="F40" i="8"/>
  <c r="H40" i="8"/>
  <c r="K40" i="8"/>
  <c r="F41" i="8"/>
  <c r="H41" i="8"/>
  <c r="I41" i="8" s="1"/>
  <c r="K41" i="8"/>
  <c r="F42" i="8"/>
  <c r="H42" i="8"/>
  <c r="K42" i="8"/>
  <c r="F15" i="8"/>
  <c r="H15" i="8"/>
  <c r="F16" i="8"/>
  <c r="H16" i="8"/>
  <c r="F17" i="8"/>
  <c r="H17" i="8"/>
  <c r="F18" i="8"/>
  <c r="H18" i="8"/>
  <c r="I10" i="8"/>
  <c r="F10" i="8"/>
  <c r="D10" i="8"/>
  <c r="C10" i="8"/>
  <c r="G6" i="8"/>
  <c r="G7" i="8"/>
  <c r="G8" i="8"/>
  <c r="G9" i="8"/>
  <c r="E6" i="8"/>
  <c r="H6" i="8" s="1"/>
  <c r="E7" i="8"/>
  <c r="H7" i="8" s="1"/>
  <c r="E8" i="8"/>
  <c r="H8" i="8" s="1"/>
  <c r="E9" i="8"/>
  <c r="H9" i="8" s="1"/>
  <c r="P26" i="8"/>
  <c r="Q26" i="8" s="1"/>
  <c r="P25" i="8"/>
  <c r="P24" i="8"/>
  <c r="P23" i="8"/>
  <c r="L43" i="8"/>
  <c r="I38" i="8" l="1"/>
  <c r="I33" i="8"/>
  <c r="I29" i="8"/>
  <c r="I35" i="8"/>
  <c r="I31" i="8"/>
  <c r="I27" i="8"/>
  <c r="I40" i="8"/>
  <c r="I36" i="8"/>
  <c r="I32" i="8"/>
  <c r="I28" i="8"/>
  <c r="I24" i="8"/>
  <c r="L10" i="14"/>
  <c r="I42" i="8"/>
  <c r="H5" i="9"/>
  <c r="L6" i="14"/>
  <c r="L7" i="14"/>
  <c r="P5" i="13"/>
  <c r="I18" i="8"/>
  <c r="I15" i="8"/>
  <c r="I16" i="8"/>
  <c r="Q25" i="8"/>
  <c r="I17" i="8"/>
  <c r="G17" i="15"/>
  <c r="F33" i="14" l="1"/>
  <c r="E33" i="14"/>
  <c r="D33" i="14"/>
  <c r="C33" i="14"/>
  <c r="G32" i="14"/>
  <c r="G31" i="14"/>
  <c r="G30" i="14"/>
  <c r="G29" i="14"/>
  <c r="G28" i="14"/>
  <c r="G27" i="14"/>
  <c r="F22" i="14"/>
  <c r="E22" i="14"/>
  <c r="D22" i="14"/>
  <c r="C22" i="14"/>
  <c r="G21" i="14"/>
  <c r="G20" i="14"/>
  <c r="G19" i="14"/>
  <c r="G18" i="14"/>
  <c r="G17" i="14"/>
  <c r="G16" i="14"/>
  <c r="G22" i="14" s="1"/>
  <c r="G33" i="14" l="1"/>
  <c r="E23" i="17" l="1"/>
  <c r="D23" i="17"/>
  <c r="F25" i="17"/>
  <c r="F24" i="17"/>
  <c r="G26" i="17"/>
  <c r="G27" i="17" s="1"/>
  <c r="C27" i="17"/>
  <c r="C18" i="17"/>
  <c r="G17" i="17"/>
  <c r="F16" i="17"/>
  <c r="E14" i="17"/>
  <c r="E5" i="17" s="1"/>
  <c r="C9" i="17" l="1"/>
  <c r="F7" i="17"/>
  <c r="G18" i="17"/>
  <c r="G9" i="17" s="1"/>
  <c r="G8" i="17"/>
  <c r="F23" i="17"/>
  <c r="F27" i="17" s="1"/>
  <c r="D21" i="9" l="1"/>
  <c r="D34" i="11" l="1"/>
  <c r="H34" i="11"/>
  <c r="G34" i="11"/>
  <c r="F28" i="11"/>
  <c r="F26" i="11"/>
  <c r="F5" i="18" l="1"/>
  <c r="H5" i="18" s="1"/>
  <c r="E21" i="9"/>
  <c r="F21" i="9"/>
  <c r="C21" i="9"/>
  <c r="G13" i="9"/>
  <c r="H13" i="9" s="1"/>
  <c r="G14" i="9"/>
  <c r="H14" i="9" s="1"/>
  <c r="G15" i="9"/>
  <c r="H15" i="9" s="1"/>
  <c r="G16" i="9"/>
  <c r="H16" i="9" s="1"/>
  <c r="G17" i="9"/>
  <c r="H17" i="9" s="1"/>
  <c r="G19" i="9"/>
  <c r="H19" i="9" s="1"/>
  <c r="I12" i="12" l="1"/>
  <c r="C12" i="12" s="1"/>
  <c r="I20" i="12"/>
  <c r="C20" i="12" s="1"/>
  <c r="F33" i="11" l="1"/>
  <c r="F16" i="11" l="1"/>
  <c r="F14" i="11"/>
  <c r="C43" i="8" l="1"/>
  <c r="F12" i="11" l="1"/>
  <c r="I11" i="12" l="1"/>
  <c r="C11" i="12" s="1"/>
  <c r="F27" i="11"/>
  <c r="F25" i="11"/>
  <c r="F24" i="11"/>
  <c r="F15" i="11"/>
  <c r="F13" i="11"/>
  <c r="F17" i="10"/>
  <c r="E17" i="10"/>
  <c r="J7" i="10" s="1"/>
  <c r="L7" i="10" s="1"/>
  <c r="D17" i="10"/>
  <c r="C17" i="10"/>
  <c r="J5" i="10" s="1"/>
  <c r="L5" i="10" s="1"/>
  <c r="G17" i="10"/>
  <c r="G12" i="9"/>
  <c r="H12" i="9" s="1"/>
  <c r="G20" i="9"/>
  <c r="H20" i="9" s="1"/>
  <c r="G8" i="14" l="1"/>
  <c r="M8" i="14" s="1"/>
  <c r="O8" i="14" s="1"/>
  <c r="I6" i="12"/>
  <c r="I7" i="12"/>
  <c r="I8" i="12"/>
  <c r="I9" i="12"/>
  <c r="I10" i="12"/>
  <c r="G10" i="9"/>
  <c r="H10" i="9" s="1"/>
  <c r="G11" i="9"/>
  <c r="H11" i="9" s="1"/>
  <c r="F25" i="16" l="1"/>
  <c r="G5" i="14" l="1"/>
  <c r="M5" i="14" s="1"/>
  <c r="O5" i="14" s="1"/>
  <c r="F21" i="12" l="1"/>
  <c r="G21" i="12"/>
  <c r="H21" i="12"/>
  <c r="I21" i="12"/>
  <c r="J21" i="12"/>
  <c r="K21" i="12"/>
  <c r="L21" i="12"/>
  <c r="E21" i="12"/>
  <c r="D21" i="12"/>
  <c r="O7" i="12" s="1"/>
  <c r="Q7" i="12" s="1"/>
  <c r="C9" i="12"/>
  <c r="C8" i="12"/>
  <c r="C6" i="12"/>
  <c r="F28" i="16" l="1"/>
  <c r="F30" i="16" s="1"/>
  <c r="F11" i="14"/>
  <c r="E11" i="14"/>
  <c r="D11" i="14"/>
  <c r="C11" i="14"/>
  <c r="G10" i="14"/>
  <c r="M10" i="14" s="1"/>
  <c r="O10" i="14" s="1"/>
  <c r="G9" i="14"/>
  <c r="M9" i="14" s="1"/>
  <c r="O9" i="14" s="1"/>
  <c r="G7" i="14"/>
  <c r="M7" i="14" s="1"/>
  <c r="O7" i="14" s="1"/>
  <c r="G6" i="14"/>
  <c r="M6" i="14" s="1"/>
  <c r="O6" i="14" s="1"/>
  <c r="C7" i="12"/>
  <c r="C10" i="12"/>
  <c r="G43" i="8"/>
  <c r="E43" i="8"/>
  <c r="D43" i="8"/>
  <c r="J43" i="8"/>
  <c r="Q23" i="8"/>
  <c r="K23" i="8"/>
  <c r="O24" i="8" s="1"/>
  <c r="H23" i="8"/>
  <c r="F23" i="8"/>
  <c r="Q24" i="8" l="1"/>
  <c r="C21" i="12"/>
  <c r="O6" i="12" s="1"/>
  <c r="Q6" i="12" s="1"/>
  <c r="F43" i="8"/>
  <c r="I23" i="8"/>
  <c r="I43" i="8" s="1"/>
  <c r="G35" i="11"/>
  <c r="K13" i="11" s="1"/>
  <c r="M13" i="11" s="1"/>
  <c r="K43" i="8"/>
  <c r="C35" i="11"/>
  <c r="K11" i="11" s="1"/>
  <c r="M11" i="11" s="1"/>
  <c r="H35" i="11"/>
  <c r="F29" i="16"/>
  <c r="G11" i="14"/>
  <c r="D35" i="11"/>
  <c r="R46" i="21"/>
  <c r="R47" i="21"/>
  <c r="R45" i="21"/>
  <c r="R44" i="21"/>
  <c r="R43" i="21"/>
  <c r="R42" i="21"/>
  <c r="R40" i="21"/>
  <c r="R39" i="21"/>
  <c r="R38" i="21"/>
  <c r="R37" i="21"/>
  <c r="R36" i="21"/>
  <c r="R35" i="21"/>
  <c r="R34" i="21"/>
  <c r="R33" i="21"/>
  <c r="R32" i="21"/>
  <c r="P41" i="21"/>
  <c r="N41" i="21"/>
  <c r="L41" i="21"/>
  <c r="J41" i="21"/>
  <c r="H41" i="21"/>
  <c r="F41" i="21"/>
  <c r="D41" i="21"/>
  <c r="P31" i="21"/>
  <c r="N31" i="21"/>
  <c r="L31" i="21"/>
  <c r="J31" i="21"/>
  <c r="H31" i="21"/>
  <c r="F31" i="21"/>
  <c r="D31" i="21"/>
  <c r="J24" i="21"/>
  <c r="P24" i="21" s="1"/>
  <c r="V24" i="21" s="1"/>
  <c r="X24" i="21" s="1"/>
  <c r="J23" i="21"/>
  <c r="P23" i="21" s="1"/>
  <c r="V23" i="21" s="1"/>
  <c r="X23" i="21" s="1"/>
  <c r="J22" i="21"/>
  <c r="P22" i="21" s="1"/>
  <c r="V22" i="21" s="1"/>
  <c r="X22" i="21" s="1"/>
  <c r="J21" i="21"/>
  <c r="P21" i="21" s="1"/>
  <c r="V21" i="21" s="1"/>
  <c r="X21" i="21" s="1"/>
  <c r="J20" i="21"/>
  <c r="P20" i="21" s="1"/>
  <c r="V20" i="21" s="1"/>
  <c r="X20" i="21" s="1"/>
  <c r="J19" i="21"/>
  <c r="P19" i="21" s="1"/>
  <c r="V19" i="21" s="1"/>
  <c r="X19" i="21" s="1"/>
  <c r="N18" i="21"/>
  <c r="L18" i="21"/>
  <c r="H18" i="21"/>
  <c r="F18" i="21"/>
  <c r="D18" i="21"/>
  <c r="J17" i="21"/>
  <c r="P17" i="21" s="1"/>
  <c r="V17" i="21" s="1"/>
  <c r="X17" i="21" s="1"/>
  <c r="J16" i="21"/>
  <c r="P16" i="21" s="1"/>
  <c r="V16" i="21" s="1"/>
  <c r="X16" i="21" s="1"/>
  <c r="J15" i="21"/>
  <c r="P15" i="21" s="1"/>
  <c r="V15" i="21" s="1"/>
  <c r="X15" i="21" s="1"/>
  <c r="J14" i="21"/>
  <c r="P14" i="21" s="1"/>
  <c r="V14" i="21" s="1"/>
  <c r="X14" i="21" s="1"/>
  <c r="J13" i="21"/>
  <c r="P13" i="21" s="1"/>
  <c r="V13" i="21" s="1"/>
  <c r="X13" i="21" s="1"/>
  <c r="J12" i="21"/>
  <c r="P12" i="21" s="1"/>
  <c r="V12" i="21" s="1"/>
  <c r="X12" i="21" s="1"/>
  <c r="J11" i="21"/>
  <c r="P11" i="21" s="1"/>
  <c r="V11" i="21" s="1"/>
  <c r="X11" i="21" s="1"/>
  <c r="J10" i="21"/>
  <c r="P10" i="21" s="1"/>
  <c r="V10" i="21" s="1"/>
  <c r="X10" i="21" s="1"/>
  <c r="J9" i="21"/>
  <c r="P9" i="21" s="1"/>
  <c r="V9" i="21" s="1"/>
  <c r="X9" i="21" s="1"/>
  <c r="N8" i="21"/>
  <c r="L8" i="21"/>
  <c r="H8" i="21"/>
  <c r="F8" i="21"/>
  <c r="D8" i="21"/>
  <c r="F54" i="16" l="1"/>
  <c r="F58" i="16" s="1"/>
  <c r="I6" i="16" s="1"/>
  <c r="K6" i="16" s="1"/>
  <c r="J8" i="10"/>
  <c r="L8" i="10" s="1"/>
  <c r="K14" i="11"/>
  <c r="M14" i="11" s="1"/>
  <c r="J6" i="10"/>
  <c r="L6" i="10" s="1"/>
  <c r="K12" i="11"/>
  <c r="M12" i="11" s="1"/>
  <c r="N48" i="21"/>
  <c r="F48" i="21"/>
  <c r="J48" i="21"/>
  <c r="H48" i="21"/>
  <c r="P48" i="21"/>
  <c r="D48" i="21"/>
  <c r="L48" i="21"/>
  <c r="H25" i="21"/>
  <c r="D25" i="21"/>
  <c r="J18" i="21"/>
  <c r="R31" i="21"/>
  <c r="R41" i="21"/>
  <c r="J8" i="21"/>
  <c r="L25" i="21"/>
  <c r="F25" i="21"/>
  <c r="N25" i="21"/>
  <c r="P8" i="21"/>
  <c r="V8" i="21" s="1"/>
  <c r="X8" i="21" s="1"/>
  <c r="P18" i="21"/>
  <c r="V18" i="21" s="1"/>
  <c r="X18" i="21" s="1"/>
  <c r="D6" i="17" l="1"/>
  <c r="D14" i="17"/>
  <c r="F15" i="17"/>
  <c r="F6" i="17" s="1"/>
  <c r="R48" i="21"/>
  <c r="J25" i="21"/>
  <c r="P25" i="21"/>
  <c r="V25" i="21" s="1"/>
  <c r="X25" i="21" s="1"/>
  <c r="D5" i="17" l="1"/>
  <c r="F14" i="17"/>
  <c r="H14" i="8"/>
  <c r="F5" i="17" l="1"/>
  <c r="F18" i="17"/>
  <c r="F9" i="17" s="1"/>
  <c r="F14" i="8"/>
  <c r="I14" i="8" l="1"/>
  <c r="I19" i="8" s="1"/>
  <c r="F19" i="8"/>
  <c r="B12" i="13"/>
  <c r="N4" i="13" s="1"/>
  <c r="P4" i="13" s="1"/>
  <c r="B5" i="13" l="1"/>
  <c r="G9" i="9"/>
  <c r="H9" i="9" s="1"/>
  <c r="G8" i="9"/>
  <c r="G7" i="9"/>
  <c r="K8" i="9" s="1"/>
  <c r="M8" i="9" s="1"/>
  <c r="G6" i="9"/>
  <c r="K7" i="9" s="1"/>
  <c r="M7" i="9" s="1"/>
  <c r="H7" i="9" l="1"/>
  <c r="H8" i="9"/>
  <c r="G21" i="9"/>
  <c r="H6" i="9"/>
  <c r="G5" i="8"/>
  <c r="G10" i="8" s="1"/>
  <c r="E5" i="8"/>
  <c r="E10" i="8" s="1"/>
  <c r="H21" i="9" l="1"/>
  <c r="H5" i="8"/>
  <c r="H10" i="8" s="1"/>
  <c r="G18" i="15"/>
  <c r="P12" i="15" s="1"/>
  <c r="R12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福永　康平</author>
  </authors>
  <commentList>
    <comment ref="B5" authorId="0" shapeId="0" xr:uid="{CEB53CC2-2FAE-4CE7-A707-5B669D214F8F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当該地方公共団体において直接実施しないが、その最終使途が資本形成のための支出である場合であって、決算統計上の補助費に含めず、普通建設事業費に計上したもの</t>
        </r>
      </text>
    </comment>
    <comment ref="B11" authorId="0" shapeId="0" xr:uid="{788C10DB-DF3A-475C-ACE7-38FA6711C267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金額の大きい上位5～10件程度の負担金・補助金を記載し、残りは「その他」としてまとめる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福永　康平</author>
  </authors>
  <commentList>
    <comment ref="D26" authorId="0" shapeId="0" xr:uid="{787637B3-4A12-49F0-880F-DADC83B03644}">
      <text>
        <r>
          <rPr>
            <b/>
            <sz val="9"/>
            <color indexed="81"/>
            <rFont val="MS P ゴシック"/>
            <family val="3"/>
            <charset val="128"/>
          </rPr>
          <t>福永　康平:</t>
        </r>
        <r>
          <rPr>
            <sz val="9"/>
            <color indexed="81"/>
            <rFont val="MS P ゴシック"/>
            <family val="3"/>
            <charset val="128"/>
          </rPr>
          <t xml:space="preserve">
資本的補助金以外は経常的補助金に計上する（ツールでは経常的+臨時的）</t>
        </r>
      </text>
    </comment>
  </commentList>
</comments>
</file>

<file path=xl/sharedStrings.xml><?xml version="1.0" encoding="utf-8"?>
<sst xmlns="http://schemas.openxmlformats.org/spreadsheetml/2006/main" count="1156" uniqueCount="489">
  <si>
    <t>金額</t>
    <rPh sb="0" eb="2">
      <t>キンガク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</si>
  <si>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</si>
  <si>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</si>
  <si>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有価証券</t>
    <rPh sb="0" eb="2">
      <t>ユウカ</t>
    </rPh>
    <rPh sb="2" eb="4">
      <t>ショウケン</t>
    </rPh>
    <phoneticPr fontId="5"/>
  </si>
  <si>
    <t>長期貸付金</t>
    <rPh sb="0" eb="2">
      <t>チョウキ</t>
    </rPh>
    <rPh sb="2" eb="5">
      <t>カシツケキン</t>
    </rPh>
    <phoneticPr fontId="5"/>
  </si>
  <si>
    <t>現金預金</t>
    <rPh sb="0" eb="2">
      <t>ゲンキン</t>
    </rPh>
    <rPh sb="2" eb="4">
      <t>ヨキン</t>
    </rPh>
    <phoneticPr fontId="5"/>
  </si>
  <si>
    <t>短期貸付金</t>
    <rPh sb="0" eb="2">
      <t>タンキ</t>
    </rPh>
    <rPh sb="2" eb="5">
      <t>カシツケキン</t>
    </rPh>
    <phoneticPr fontId="5"/>
  </si>
  <si>
    <t>合計</t>
    <rPh sb="0" eb="2">
      <t>ゴウケイ</t>
    </rPh>
    <phoneticPr fontId="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</si>
  <si>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5"/>
  </si>
  <si>
    <t>【様式第５号】</t>
    <rPh sb="1" eb="3">
      <t>ヨウシキ</t>
    </rPh>
    <rPh sb="3" eb="4">
      <t>ダイ</t>
    </rPh>
    <rPh sb="5" eb="6">
      <t>ゴウ</t>
    </rPh>
    <phoneticPr fontId="12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</si>
  <si>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2"/>
  </si>
  <si>
    <t>（１）資産項目の明細</t>
    <rPh sb="3" eb="5">
      <t>シサン</t>
    </rPh>
    <rPh sb="5" eb="7">
      <t>コウモク</t>
    </rPh>
    <rPh sb="8" eb="10">
      <t>メイサイ</t>
    </rPh>
    <phoneticPr fontId="12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</si>
  <si>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2"/>
  </si>
  <si>
    <t>区分</t>
    <rPh sb="0" eb="2">
      <t>クブン</t>
    </rPh>
    <phoneticPr fontId="1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</si>
  <si>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</si>
  <si>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</si>
  <si>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</si>
  <si>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</si>
  <si>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</si>
  <si>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</si>
  <si>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 xml:space="preserve"> 事業用資産</t>
    <rPh sb="1" eb="4">
      <t>ジギョウヨウ</t>
    </rPh>
    <rPh sb="4" eb="6">
      <t>シサン</t>
    </rPh>
    <phoneticPr fontId="12"/>
  </si>
  <si>
    <t xml:space="preserve"> インフラ資産</t>
    <rPh sb="5" eb="7">
      <t>シサン</t>
    </rPh>
    <phoneticPr fontId="12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</si>
  <si>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</si>
  <si>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12"/>
  </si>
  <si>
    <t>福祉</t>
    <rPh sb="0" eb="2">
      <t>フクシ</t>
    </rPh>
    <phoneticPr fontId="12"/>
  </si>
  <si>
    <t>環境衛生</t>
    <rPh sb="0" eb="2">
      <t>カンキョウ</t>
    </rPh>
    <rPh sb="2" eb="4">
      <t>エイセイ</t>
    </rPh>
    <phoneticPr fontId="12"/>
  </si>
  <si>
    <t>産業振興</t>
    <rPh sb="0" eb="2">
      <t>サンギョウ</t>
    </rPh>
    <rPh sb="2" eb="4">
      <t>シンコウ</t>
    </rPh>
    <phoneticPr fontId="12"/>
  </si>
  <si>
    <t>消防</t>
    <rPh sb="0" eb="2">
      <t>ショウボウ</t>
    </rPh>
    <phoneticPr fontId="12"/>
  </si>
  <si>
    <t>総務</t>
    <rPh sb="0" eb="2">
      <t>ソウム</t>
    </rPh>
    <phoneticPr fontId="12"/>
  </si>
  <si>
    <t>合計</t>
    <rPh sb="0" eb="2">
      <t>ゴウケイ</t>
    </rPh>
    <phoneticPr fontId="12"/>
  </si>
  <si>
    <t>③投資及び出資金の明細</t>
    <phoneticPr fontId="12"/>
  </si>
  <si>
    <t>市場価格のあるもの</t>
    <rPh sb="0" eb="2">
      <t>シジョウ</t>
    </rPh>
    <rPh sb="2" eb="4">
      <t>カカク</t>
    </rPh>
    <phoneticPr fontId="12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</si>
  <si>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</si>
  <si>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</si>
  <si>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5"/>
  </si>
  <si>
    <t>取得原価
（A）×（D)
（E)</t>
    <rPh sb="0" eb="2">
      <t>シュトク</t>
    </rPh>
    <rPh sb="2" eb="4">
      <t>ゲンカ</t>
    </rPh>
    <phoneticPr fontId="12"/>
  </si>
  <si>
    <t>評価差額
（C）－（E)
（F)</t>
    <rPh sb="0" eb="2">
      <t>ヒョウカ</t>
    </rPh>
    <rPh sb="2" eb="4">
      <t>サガク</t>
    </rPh>
    <phoneticPr fontId="1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</si>
  <si>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2"/>
  </si>
  <si>
    <t>相手先名</t>
    <rPh sb="0" eb="3">
      <t>アイテサキ</t>
    </rPh>
    <rPh sb="3" eb="4">
      <t>メイ</t>
    </rPh>
    <phoneticPr fontId="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</si>
  <si>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5"/>
  </si>
  <si>
    <t xml:space="preserve">
資産
（B)</t>
    <rPh sb="1" eb="3">
      <t>シサン</t>
    </rPh>
    <phoneticPr fontId="5"/>
  </si>
  <si>
    <t xml:space="preserve">
負債
（C)</t>
    <rPh sb="1" eb="3">
      <t>フサイ</t>
    </rPh>
    <phoneticPr fontId="5"/>
  </si>
  <si>
    <t>純資産額
（B）－（C)
（D)</t>
    <rPh sb="0" eb="3">
      <t>ジュンシサン</t>
    </rPh>
    <rPh sb="3" eb="4">
      <t>ガク</t>
    </rPh>
    <phoneticPr fontId="5"/>
  </si>
  <si>
    <t xml:space="preserve">
資本金
（E)</t>
    <rPh sb="1" eb="4">
      <t>シホンキン</t>
    </rPh>
    <phoneticPr fontId="5"/>
  </si>
  <si>
    <t>出資割合（％）
（A）/（E)
（F)</t>
    <rPh sb="0" eb="2">
      <t>シュッシ</t>
    </rPh>
    <rPh sb="2" eb="4">
      <t>ワリアイ</t>
    </rPh>
    <phoneticPr fontId="5"/>
  </si>
  <si>
    <t>実質価額
（D)×（F)
（G)</t>
    <rPh sb="0" eb="2">
      <t>ジッシツ</t>
    </rPh>
    <rPh sb="2" eb="4">
      <t>カガク</t>
    </rPh>
    <phoneticPr fontId="12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</si>
  <si>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2"/>
  </si>
  <si>
    <t xml:space="preserve">
出資金額
（A)</t>
    <rPh sb="1" eb="3">
      <t>シュッシ</t>
    </rPh>
    <rPh sb="3" eb="5">
      <t>キンガク</t>
    </rPh>
    <phoneticPr fontId="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</si>
  <si>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</si>
  <si>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2"/>
  </si>
  <si>
    <t>種類</t>
    <rPh sb="0" eb="2">
      <t>シュルイ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</si>
  <si>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</si>
  <si>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</si>
  <si>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</si>
  <si>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</si>
  <si>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2"/>
  </si>
  <si>
    <t>⑤貸付金の明細</t>
    <phoneticPr fontId="1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</si>
  <si>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2"/>
  </si>
  <si>
    <t>⑦未収金の明細</t>
    <rPh sb="1" eb="4">
      <t>ミシュウキン</t>
    </rPh>
    <rPh sb="5" eb="7">
      <t>メイサイ</t>
    </rPh>
    <phoneticPr fontId="1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</si>
  <si>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</si>
  <si>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5"/>
  </si>
  <si>
    <t>【貸付金】</t>
    <rPh sb="1" eb="4">
      <t>カシツケキン</t>
    </rPh>
    <phoneticPr fontId="5"/>
  </si>
  <si>
    <t>小計</t>
    <rPh sb="0" eb="2">
      <t>ショウケイ</t>
    </rPh>
    <phoneticPr fontId="12"/>
  </si>
  <si>
    <t>【未収金】</t>
    <rPh sb="1" eb="4">
      <t>ミシュウキン</t>
    </rPh>
    <phoneticPr fontId="5"/>
  </si>
  <si>
    <t>（２）負債項目の明細</t>
    <rPh sb="3" eb="5">
      <t>フサイ</t>
    </rPh>
    <rPh sb="5" eb="7">
      <t>コウモク</t>
    </rPh>
    <rPh sb="8" eb="10">
      <t>メイサイ</t>
    </rPh>
    <phoneticPr fontId="1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</si>
  <si>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2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</si>
  <si>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</si>
  <si>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</si>
  <si>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</si>
  <si>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</si>
  <si>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</si>
  <si>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</si>
  <si>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</si>
  <si>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</si>
  <si>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</si>
  <si>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</si>
  <si>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</si>
  <si>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</si>
  <si>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</si>
  <si>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</si>
  <si>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</si>
  <si>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</si>
  <si>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</si>
  <si>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</si>
  <si>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</si>
  <si>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</si>
  <si>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</si>
  <si>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</si>
  <si>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</si>
  <si>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</si>
  <si>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</si>
  <si>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</si>
  <si>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</si>
  <si>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</si>
  <si>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</si>
  <si>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</si>
  <si>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</si>
  <si>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</si>
  <si>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2"/>
  </si>
  <si>
    <t>区分</t>
    <rPh sb="0" eb="2">
      <t>クブン</t>
    </rPh>
    <phoneticPr fontId="5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</si>
  <si>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</si>
  <si>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</si>
  <si>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</si>
  <si>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</si>
  <si>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12"/>
  </si>
  <si>
    <t>その他</t>
    <rPh sb="2" eb="3">
      <t>タ</t>
    </rPh>
    <phoneticPr fontId="1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</si>
  <si>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</si>
  <si>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（１）補助金等の明細</t>
    <rPh sb="3" eb="7">
      <t>ホジョキンナド</t>
    </rPh>
    <rPh sb="8" eb="10">
      <t>メイサイ</t>
    </rPh>
    <phoneticPr fontId="12"/>
  </si>
  <si>
    <t>名称</t>
    <rPh sb="0" eb="2">
      <t>メイショウ</t>
    </rPh>
    <phoneticPr fontId="12"/>
  </si>
  <si>
    <t>相手先</t>
    <rPh sb="0" eb="3">
      <t>アイテサキ</t>
    </rPh>
    <phoneticPr fontId="12"/>
  </si>
  <si>
    <t>金額</t>
    <rPh sb="0" eb="2">
      <t>キンガク</t>
    </rPh>
    <phoneticPr fontId="12"/>
  </si>
  <si>
    <t>支出目的</t>
    <rPh sb="0" eb="2">
      <t>シシュツ</t>
    </rPh>
    <rPh sb="2" eb="4">
      <t>モクテキ</t>
    </rPh>
    <phoneticPr fontId="12"/>
  </si>
  <si>
    <t>計</t>
    <rPh sb="0" eb="1">
      <t>ケイ</t>
    </rPh>
    <phoneticPr fontId="12"/>
  </si>
  <si>
    <t>その他の補助金等</t>
    <rPh sb="2" eb="3">
      <t>タ</t>
    </rPh>
    <rPh sb="4" eb="7">
      <t>ホジョキン</t>
    </rPh>
    <rPh sb="7" eb="8">
      <t>ナド</t>
    </rPh>
    <phoneticPr fontId="12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</si>
  <si>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2"/>
  </si>
  <si>
    <t>（１）財源の明細</t>
    <rPh sb="3" eb="5">
      <t>ザイゲン</t>
    </rPh>
    <rPh sb="6" eb="8">
      <t>メイサイ</t>
    </rPh>
    <phoneticPr fontId="12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</si>
  <si>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</si>
  <si>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</si>
  <si>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小計</t>
    <rPh sb="0" eb="2">
      <t>ショウケイ</t>
    </rPh>
    <phoneticPr fontId="5"/>
  </si>
  <si>
    <t>資本的
補助金</t>
    <rPh sb="0" eb="3">
      <t>シホンテキ</t>
    </rPh>
    <rPh sb="4" eb="7">
      <t>ホジョキン</t>
    </rPh>
    <phoneticPr fontId="12"/>
  </si>
  <si>
    <t>経常的
補助金</t>
    <rPh sb="0" eb="3">
      <t>ケイジョウテキ</t>
    </rPh>
    <rPh sb="4" eb="7">
      <t>ホジョキン</t>
    </rPh>
    <phoneticPr fontId="12"/>
  </si>
  <si>
    <t>（２）財源情報の明細</t>
    <rPh sb="3" eb="5">
      <t>ザイゲン</t>
    </rPh>
    <rPh sb="5" eb="7">
      <t>ジョウホウ</t>
    </rPh>
    <rPh sb="8" eb="10">
      <t>メイサイ</t>
    </rPh>
    <phoneticPr fontId="12"/>
  </si>
  <si>
    <t>内訳</t>
    <rPh sb="0" eb="2">
      <t>ウチワケ</t>
    </rPh>
    <phoneticPr fontId="1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</si>
  <si>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2"/>
  </si>
  <si>
    <t>地方債</t>
    <rPh sb="0" eb="3">
      <t>チホウサイ</t>
    </rPh>
    <phoneticPr fontId="12"/>
  </si>
  <si>
    <t>税収等</t>
    <rPh sb="0" eb="3">
      <t>ゼイシュウナド</t>
    </rPh>
    <phoneticPr fontId="12"/>
  </si>
  <si>
    <t>その他</t>
    <rPh sb="2" eb="3">
      <t>ホカ</t>
    </rPh>
    <phoneticPr fontId="12"/>
  </si>
  <si>
    <t>純行政コスト</t>
    <rPh sb="0" eb="1">
      <t>ジュン</t>
    </rPh>
    <rPh sb="1" eb="3">
      <t>ギョウセイ</t>
    </rPh>
    <phoneticPr fontId="12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</si>
  <si>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2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</si>
  <si>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</si>
  <si>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2"/>
  </si>
  <si>
    <t>（１）資金の明細</t>
    <rPh sb="3" eb="5">
      <t>シキン</t>
    </rPh>
    <rPh sb="6" eb="8">
      <t>メイサイ</t>
    </rPh>
    <phoneticPr fontId="12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</si>
  <si>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2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</si>
  <si>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</si>
  <si>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</si>
  <si>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2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</si>
  <si>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</si>
  <si>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他団体への公共施設等整備
補助金等(所有外資産分)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3" eb="16">
      <t>ホジョキン</t>
    </rPh>
    <rPh sb="16" eb="17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2"/>
  </si>
  <si>
    <t>時価単価
（B）
(単位：円)</t>
    <rPh sb="0" eb="2">
      <t>ジカ</t>
    </rPh>
    <rPh sb="2" eb="4">
      <t>タンカ</t>
    </rPh>
    <rPh sb="10" eb="12">
      <t>タンイ</t>
    </rPh>
    <rPh sb="13" eb="14">
      <t>エン</t>
    </rPh>
    <phoneticPr fontId="5"/>
  </si>
  <si>
    <t>取得単価
（D)
(単位：円)</t>
    <rPh sb="0" eb="2">
      <t>シュトク</t>
    </rPh>
    <rPh sb="2" eb="4">
      <t>タンカ</t>
    </rPh>
    <rPh sb="10" eb="12">
      <t>タンイ</t>
    </rPh>
    <rPh sb="13" eb="14">
      <t>エン</t>
    </rPh>
    <phoneticPr fontId="5"/>
  </si>
  <si>
    <t>（単位：円）</t>
    <phoneticPr fontId="12"/>
  </si>
  <si>
    <t>　　土地</t>
    <phoneticPr fontId="5"/>
  </si>
  <si>
    <t>　　立木竹</t>
    <phoneticPr fontId="12"/>
  </si>
  <si>
    <t>　　建物</t>
    <phoneticPr fontId="5"/>
  </si>
  <si>
    <t>　　工作物</t>
    <phoneticPr fontId="5"/>
  </si>
  <si>
    <t>　　船舶</t>
    <phoneticPr fontId="12"/>
  </si>
  <si>
    <t>　　浮標等</t>
    <phoneticPr fontId="12"/>
  </si>
  <si>
    <t>　　航空機</t>
    <phoneticPr fontId="12"/>
  </si>
  <si>
    <t>　　その他</t>
    <phoneticPr fontId="5"/>
  </si>
  <si>
    <t>　　建設仮勘定</t>
    <phoneticPr fontId="12"/>
  </si>
  <si>
    <t>　　土地</t>
    <phoneticPr fontId="5"/>
  </si>
  <si>
    <t>　　建物</t>
    <phoneticPr fontId="12"/>
  </si>
  <si>
    <t>　　工作物</t>
    <phoneticPr fontId="5"/>
  </si>
  <si>
    <t xml:space="preserve"> 物品</t>
    <phoneticPr fontId="5"/>
  </si>
  <si>
    <t>（単位：円）</t>
    <phoneticPr fontId="12"/>
  </si>
  <si>
    <t xml:space="preserve"> 事業用資産</t>
    <phoneticPr fontId="12"/>
  </si>
  <si>
    <t>　　土地</t>
    <phoneticPr fontId="5"/>
  </si>
  <si>
    <t>　　立木竹</t>
    <phoneticPr fontId="12"/>
  </si>
  <si>
    <t>　　建物</t>
    <phoneticPr fontId="5"/>
  </si>
  <si>
    <t>　　船舶</t>
    <phoneticPr fontId="12"/>
  </si>
  <si>
    <t>　　建設仮勘定</t>
    <phoneticPr fontId="12"/>
  </si>
  <si>
    <t xml:space="preserve"> インフラ資産</t>
    <phoneticPr fontId="12"/>
  </si>
  <si>
    <t>　　工作物</t>
    <phoneticPr fontId="5"/>
  </si>
  <si>
    <t>　　建設仮勘定</t>
    <phoneticPr fontId="12"/>
  </si>
  <si>
    <t xml:space="preserve"> 合計</t>
    <phoneticPr fontId="12"/>
  </si>
  <si>
    <t>（単位：円）</t>
    <phoneticPr fontId="12"/>
  </si>
  <si>
    <t>税等未収金</t>
    <phoneticPr fontId="12"/>
  </si>
  <si>
    <t>その他の未収金</t>
  </si>
  <si>
    <t>（単位：円）</t>
    <phoneticPr fontId="5"/>
  </si>
  <si>
    <t>（単位：円）</t>
    <phoneticPr fontId="5"/>
  </si>
  <si>
    <t>（単位：円）</t>
    <phoneticPr fontId="18"/>
  </si>
  <si>
    <t>国庫支出金</t>
  </si>
  <si>
    <t>県支出金</t>
  </si>
  <si>
    <t>（単位：円）</t>
    <rPh sb="1" eb="3">
      <t>タンイ</t>
    </rPh>
    <rPh sb="4" eb="5">
      <t>エン</t>
    </rPh>
    <phoneticPr fontId="5"/>
  </si>
  <si>
    <t>④基金の明細</t>
    <phoneticPr fontId="12"/>
  </si>
  <si>
    <t>（単位：円）</t>
    <rPh sb="1" eb="3">
      <t>タンイ</t>
    </rPh>
    <rPh sb="4" eb="5">
      <t>エン</t>
    </rPh>
    <phoneticPr fontId="12"/>
  </si>
  <si>
    <t>-</t>
    <phoneticPr fontId="5"/>
  </si>
  <si>
    <t>※特定の契約条項とは、特定の条件に合致した場合に、支払金利が上昇する場合等をいいます。</t>
    <rPh sb="1" eb="3">
      <t>トクテイ</t>
    </rPh>
    <rPh sb="4" eb="6">
      <t>ケイヤク</t>
    </rPh>
    <rPh sb="6" eb="8">
      <t>ジョウコウ</t>
    </rPh>
    <rPh sb="11" eb="13">
      <t>トクテイ</t>
    </rPh>
    <rPh sb="14" eb="16">
      <t>ジョウケン</t>
    </rPh>
    <rPh sb="17" eb="19">
      <t>ガッチ</t>
    </rPh>
    <rPh sb="21" eb="23">
      <t>バアイ</t>
    </rPh>
    <rPh sb="25" eb="29">
      <t>シハライキンリ</t>
    </rPh>
    <rPh sb="30" eb="32">
      <t>ジョウショウ</t>
    </rPh>
    <rPh sb="34" eb="36">
      <t>バアイ</t>
    </rPh>
    <rPh sb="36" eb="37">
      <t>トウ</t>
    </rPh>
    <phoneticPr fontId="5"/>
  </si>
  <si>
    <t>徴収不能引当金（固定資産）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3"/>
  </si>
  <si>
    <t>徴収不能引当金（流動資産）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3"/>
  </si>
  <si>
    <t>投資損失引当金</t>
    <rPh sb="0" eb="2">
      <t>トウシ</t>
    </rPh>
    <rPh sb="2" eb="4">
      <t>ソンシツ</t>
    </rPh>
    <rPh sb="4" eb="7">
      <t>ヒキアテキン</t>
    </rPh>
    <phoneticPr fontId="3"/>
  </si>
  <si>
    <t>退職手当引当金</t>
    <rPh sb="0" eb="4">
      <t>タイショクテアテ</t>
    </rPh>
    <rPh sb="4" eb="6">
      <t>ヒキアテ</t>
    </rPh>
    <rPh sb="6" eb="7">
      <t>キン</t>
    </rPh>
    <phoneticPr fontId="3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</si>
  <si>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</si>
  <si>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</si>
  <si>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地方公営事業</t>
    <rPh sb="0" eb="2">
      <t>チホウ</t>
    </rPh>
    <rPh sb="2" eb="4">
      <t>コウエイ</t>
    </rPh>
    <rPh sb="4" eb="6">
      <t>ジギョウ</t>
    </rPh>
    <phoneticPr fontId="12"/>
  </si>
  <si>
    <t>　なし</t>
    <phoneticPr fontId="5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</si>
  <si>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</si>
  <si>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2"/>
  </si>
  <si>
    <t>地方三公社</t>
    <rPh sb="0" eb="2">
      <t>チホウ</t>
    </rPh>
    <rPh sb="2" eb="5">
      <t>サンコウシャ</t>
    </rPh>
    <phoneticPr fontId="12"/>
  </si>
  <si>
    <t>第三セクター等</t>
    <rPh sb="0" eb="1">
      <t>ダイ</t>
    </rPh>
    <rPh sb="1" eb="2">
      <t>サン</t>
    </rPh>
    <rPh sb="6" eb="7">
      <t>ナド</t>
    </rPh>
    <phoneticPr fontId="12"/>
  </si>
  <si>
    <t>その他の貸付金</t>
    <rPh sb="2" eb="3">
      <t>タ</t>
    </rPh>
    <rPh sb="4" eb="7">
      <t>カシツケキン</t>
    </rPh>
    <phoneticPr fontId="12"/>
  </si>
  <si>
    <t>一般会計</t>
    <rPh sb="0" eb="2">
      <t>イッパン</t>
    </rPh>
    <rPh sb="2" eb="4">
      <t>カイケイ</t>
    </rPh>
    <phoneticPr fontId="5"/>
  </si>
  <si>
    <t>税収等</t>
    <rPh sb="0" eb="2">
      <t>ゼイシュウ</t>
    </rPh>
    <rPh sb="2" eb="3">
      <t>トウ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</si>
  <si>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</si>
  <si>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配当割交付金</t>
    <rPh sb="0" eb="3">
      <t>ハイトウワリ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</si>
  <si>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</si>
  <si>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</si>
  <si>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地方特例交付金</t>
    <rPh sb="0" eb="4">
      <t>チホウトクレイ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</si>
  <si>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</si>
  <si>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</si>
  <si>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</si>
  <si>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附属明細書（一般会計等）</t>
    <rPh sb="0" eb="5">
      <t>フゾクメイサイショ</t>
    </rPh>
    <rPh sb="2" eb="5">
      <t>メイサイショ</t>
    </rPh>
    <phoneticPr fontId="12"/>
  </si>
  <si>
    <t>【一般会計】</t>
    <rPh sb="1" eb="3">
      <t>イッパン</t>
    </rPh>
    <rPh sb="3" eb="5">
      <t>カイケイ</t>
    </rPh>
    <phoneticPr fontId="5"/>
  </si>
  <si>
    <t xml:space="preserve">その他 </t>
    <rPh sb="2" eb="3">
      <t>タ</t>
    </rPh>
    <phoneticPr fontId="5"/>
  </si>
  <si>
    <t>繰入金</t>
    <rPh sb="0" eb="3">
      <t>クリイレキン</t>
    </rPh>
    <phoneticPr fontId="5"/>
  </si>
  <si>
    <t>-</t>
  </si>
  <si>
    <t>一般会計</t>
    <rPh sb="0" eb="2">
      <t>イッパン</t>
    </rPh>
    <rPh sb="2" eb="4">
      <t>カイケイ</t>
    </rPh>
    <phoneticPr fontId="5"/>
  </si>
  <si>
    <t>現金（手許現金と要求払預金）</t>
    <rPh sb="0" eb="2">
      <t>ゲンキン</t>
    </rPh>
    <rPh sb="3" eb="5">
      <t>テモト</t>
    </rPh>
    <rPh sb="5" eb="7">
      <t>ゲンキン</t>
    </rPh>
    <rPh sb="8" eb="11">
      <t>ヨウキュウバラ</t>
    </rPh>
    <rPh sb="11" eb="13">
      <t>ヨキン</t>
    </rPh>
    <phoneticPr fontId="5"/>
  </si>
  <si>
    <t>その他</t>
    <rPh sb="2" eb="3">
      <t>タ</t>
    </rPh>
    <phoneticPr fontId="5"/>
  </si>
  <si>
    <t>一般会計</t>
    <rPh sb="0" eb="4">
      <t>イッパンカイケイ</t>
    </rPh>
    <phoneticPr fontId="5"/>
  </si>
  <si>
    <t>恒久対策</t>
    <rPh sb="0" eb="2">
      <t>コウキュウ</t>
    </rPh>
    <rPh sb="2" eb="4">
      <t>タイサク</t>
    </rPh>
    <phoneticPr fontId="5"/>
  </si>
  <si>
    <t>財政調整基金</t>
    <rPh sb="0" eb="6">
      <t>ザイセイチョウセイキキン</t>
    </rPh>
    <phoneticPr fontId="5"/>
  </si>
  <si>
    <t>減債基金</t>
    <rPh sb="0" eb="4">
      <t>ゲンサイキキン</t>
    </rPh>
    <phoneticPr fontId="5"/>
  </si>
  <si>
    <t>【様式第１号】</t>
  </si>
  <si>
    <t>一般会計等 貸借対照表</t>
  </si>
  <si>
    <t>(令和02年3月31日現在）</t>
  </si>
  <si>
    <t>(単位：円）</t>
  </si>
  <si>
    <t>input</t>
  </si>
  <si>
    <t>科目</t>
  </si>
  <si>
    <t>金額</t>
  </si>
  <si>
    <t>項目cd</t>
  </si>
  <si>
    <t>【資産の部】</t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</si>
  <si>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</si>
  <si>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</si>
  <si>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</si>
  <si>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</si>
  <si>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</si>
  <si>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</si>
  <si>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</si>
  <si>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</si>
  <si>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</si>
  <si>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</si>
  <si>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</si>
  <si>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</si>
  <si>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その他</t>
  </si>
  <si>
    <t>建物減価償却累計額</t>
  </si>
  <si>
    <t>流動負債</t>
  </si>
  <si>
    <t>工作物</t>
  </si>
  <si>
    <t>1年内償還予定地方債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</si>
  <si>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</si>
  <si>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</si>
  <si>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</si>
  <si>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</si>
  <si>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</si>
  <si>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</si>
  <si>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</si>
  <si>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</si>
  <si>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</si>
  <si>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</si>
  <si>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</si>
  <si>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</si>
  <si>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</si>
  <si>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</si>
  <si>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</si>
  <si>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</si>
  <si>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</si>
  <si>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</si>
  <si>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</si>
  <si>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</si>
  <si>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</si>
  <si>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</si>
  <si>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</si>
  <si>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</si>
  <si>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</si>
  <si>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</si>
  <si>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</si>
  <si>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</si>
  <si>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</si>
  <si>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</si>
  <si>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</si>
  <si>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</si>
  <si>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</si>
  <si>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</si>
  <si>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</si>
  <si>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</si>
  <si>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</si>
  <si>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</si>
  <si>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</si>
  <si>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</si>
  <si>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</si>
  <si>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</si>
  <si>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</si>
  <si>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【様式第２号】</t>
  </si>
  <si>
    <t>一般会計等　行政コスト計算書</t>
  </si>
  <si>
    <t>自 平成31年4月1日</t>
  </si>
  <si>
    <t>至  令和02年3月31日</t>
  </si>
  <si>
    <t>経常費用</t>
  </si>
  <si>
    <t>業務費用</t>
  </si>
  <si>
    <t>人件費</t>
  </si>
  <si>
    <t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</si>
  <si>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</si>
  <si>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</si>
  <si>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</si>
  <si>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</si>
  <si>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</si>
  <si>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</si>
  <si>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</si>
  <si>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r>
      <t>その他の</t>
    </r>
    <r>
      <rPr>
        <sz val="10"/>
        <rFont val="ＭＳ Ｐゴシック"/>
        <family val="3"/>
        <charset val="128"/>
      </rPr>
      <t>業務費用</t>
    </r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</si>
  <si>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</si>
  <si>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</si>
  <si>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</si>
  <si>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</si>
  <si>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</si>
  <si>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</si>
  <si>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</si>
  <si>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</si>
  <si>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</si>
  <si>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</si>
  <si>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</si>
  <si>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</si>
  <si>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</si>
  <si>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</si>
  <si>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</si>
  <si>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</si>
  <si>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</si>
  <si>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</si>
  <si>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一般会計等　純資産変動計算書</t>
  </si>
  <si>
    <t>金額_固定資産等形成分</t>
  </si>
  <si>
    <t>金額_余剰分</t>
  </si>
  <si>
    <t>合計</t>
  </si>
  <si>
    <t>固定資産
等形成分</t>
  </si>
  <si>
    <t>余剰分
（不足分）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</si>
  <si>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</si>
  <si>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</si>
  <si>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</si>
  <si>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</si>
  <si>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</si>
  <si>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</si>
  <si>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</si>
  <si>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</si>
  <si>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</si>
  <si>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</si>
  <si>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</si>
  <si>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</si>
  <si>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</si>
  <si>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</si>
  <si>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</si>
  <si>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【様式第４号】</t>
  </si>
  <si>
    <t>一般会計等　資金収支計算書</t>
  </si>
  <si>
    <t>（単位：円）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</si>
  <si>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</si>
  <si>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</si>
  <si>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</si>
  <si>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</si>
  <si>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</si>
  <si>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</si>
  <si>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</si>
  <si>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</si>
  <si>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</si>
  <si>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</si>
  <si>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</si>
  <si>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</si>
  <si>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</si>
  <si>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</si>
  <si>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</si>
  <si>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</si>
  <si>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</si>
  <si>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</si>
  <si>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</si>
  <si>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</si>
  <si>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</si>
  <si>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</si>
  <si>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</si>
  <si>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</si>
  <si>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</si>
  <si>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</si>
  <si>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</si>
  <si>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</si>
  <si>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</si>
  <si>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</si>
  <si>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</si>
  <si>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</si>
  <si>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</si>
  <si>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</si>
  <si>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</si>
  <si>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</si>
  <si>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</si>
  <si>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</si>
  <si>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</si>
  <si>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</si>
  <si>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</si>
  <si>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</si>
  <si>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</si>
  <si>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</si>
  <si>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有価証券</t>
    <rPh sb="0" eb="4">
      <t>ユウカショウケン</t>
    </rPh>
    <phoneticPr fontId="5"/>
  </si>
  <si>
    <t>出資金</t>
    <rPh sb="0" eb="3">
      <t>シュッシキン</t>
    </rPh>
    <phoneticPr fontId="5"/>
  </si>
  <si>
    <t>その他</t>
    <rPh sb="2" eb="3">
      <t>タ</t>
    </rPh>
    <phoneticPr fontId="5"/>
  </si>
  <si>
    <t>投資損失引当金</t>
    <rPh sb="0" eb="4">
      <t>トウシソンシツ</t>
    </rPh>
    <rPh sb="4" eb="7">
      <t>ヒキアテキン</t>
    </rPh>
    <phoneticPr fontId="5"/>
  </si>
  <si>
    <t>財務書類</t>
    <rPh sb="0" eb="4">
      <t>ザイムショルイ</t>
    </rPh>
    <phoneticPr fontId="5"/>
  </si>
  <si>
    <t>附属明細書</t>
    <rPh sb="0" eb="5">
      <t>フゾクメイサイショ</t>
    </rPh>
    <phoneticPr fontId="5"/>
  </si>
  <si>
    <t>整合</t>
    <rPh sb="0" eb="2">
      <t>セイゴウ</t>
    </rPh>
    <phoneticPr fontId="5"/>
  </si>
  <si>
    <t>長期貸付金</t>
    <rPh sb="0" eb="5">
      <t>チョウキカシツケキン</t>
    </rPh>
    <phoneticPr fontId="5"/>
  </si>
  <si>
    <t>短期貸付金</t>
    <rPh sb="0" eb="2">
      <t>タンキ</t>
    </rPh>
    <rPh sb="2" eb="5">
      <t>カシツケキン</t>
    </rPh>
    <phoneticPr fontId="5"/>
  </si>
  <si>
    <t>　徴収不能引当金（固）</t>
    <rPh sb="1" eb="3">
      <t>チョウシュウ</t>
    </rPh>
    <rPh sb="3" eb="5">
      <t>フノウ</t>
    </rPh>
    <rPh sb="5" eb="7">
      <t>ヒキアテ</t>
    </rPh>
    <rPh sb="7" eb="8">
      <t>キン</t>
    </rPh>
    <phoneticPr fontId="5"/>
  </si>
  <si>
    <t>　徴収不能引当金（流）</t>
    <rPh sb="1" eb="3">
      <t>チョウシュウ</t>
    </rPh>
    <rPh sb="3" eb="5">
      <t>フノウ</t>
    </rPh>
    <rPh sb="5" eb="7">
      <t>ヒキアテ</t>
    </rPh>
    <rPh sb="7" eb="8">
      <t>キン</t>
    </rPh>
    <rPh sb="9" eb="10">
      <t>リュウ</t>
    </rPh>
    <phoneticPr fontId="5"/>
  </si>
  <si>
    <t>1年内償還予定地方債</t>
    <phoneticPr fontId="5"/>
  </si>
  <si>
    <t>期首 一般会計等 貸借対照表</t>
  </si>
  <si>
    <t>(平成31年3月31日現在）</t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</si>
  <si>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</si>
  <si>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</si>
  <si>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地方税</t>
    <rPh sb="0" eb="3">
      <t>チホウゼイ</t>
    </rPh>
    <phoneticPr fontId="5"/>
  </si>
  <si>
    <t>ゴルフ場利用税交付金</t>
    <phoneticPr fontId="5"/>
  </si>
  <si>
    <t>軽油引取税交付金</t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</si>
  <si>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</si>
  <si>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国有提供施設等所在市町村助成交付金</t>
    <phoneticPr fontId="5"/>
  </si>
  <si>
    <t>税収等</t>
    <rPh sb="0" eb="3">
      <t>ゼイシュウトウ</t>
    </rPh>
    <phoneticPr fontId="5"/>
  </si>
  <si>
    <t>国県等補助金</t>
    <rPh sb="0" eb="2">
      <t>クニケン</t>
    </rPh>
    <rPh sb="2" eb="3">
      <t>トウ</t>
    </rPh>
    <rPh sb="3" eb="6">
      <t>ホジョキン</t>
    </rPh>
    <phoneticPr fontId="5"/>
  </si>
  <si>
    <t>単純合計</t>
    <rPh sb="0" eb="2">
      <t>タンジュン</t>
    </rPh>
    <rPh sb="2" eb="4">
      <t>ゴウケイ</t>
    </rPh>
    <phoneticPr fontId="5"/>
  </si>
  <si>
    <t>税収等</t>
    <rPh sb="0" eb="2">
      <t>ゼイシュウ</t>
    </rPh>
    <rPh sb="2" eb="3">
      <t>ナド</t>
    </rPh>
    <phoneticPr fontId="5"/>
  </si>
  <si>
    <t>相殺消去</t>
    <rPh sb="0" eb="4">
      <t>ソウサイショウキョ</t>
    </rPh>
    <phoneticPr fontId="5"/>
  </si>
  <si>
    <t>○○事業特別会計</t>
    <rPh sb="2" eb="4">
      <t>ジギョウ</t>
    </rPh>
    <rPh sb="4" eb="8">
      <t>トクベツカイケイ</t>
    </rPh>
    <phoneticPr fontId="5"/>
  </si>
  <si>
    <t>××事業特別会計</t>
    <rPh sb="2" eb="4">
      <t>ジギョウ</t>
    </rPh>
    <rPh sb="4" eb="8">
      <t>トクベツカイケイ</t>
    </rPh>
    <phoneticPr fontId="5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</si>
  <si>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5"/>
  </si>
  <si>
    <t>【○○事業特別会計】</t>
    <rPh sb="3" eb="5">
      <t>ジギョウ</t>
    </rPh>
    <rPh sb="5" eb="7">
      <t>トクベツ</t>
    </rPh>
    <rPh sb="7" eb="9">
      <t>カイケイ</t>
    </rPh>
    <phoneticPr fontId="5"/>
  </si>
  <si>
    <t>【××事業特別会計】</t>
    <rPh sb="3" eb="5">
      <t>ジギョウ</t>
    </rPh>
    <rPh sb="5" eb="7">
      <t>トクベツ</t>
    </rPh>
    <rPh sb="7" eb="9">
      <t>カイケイ</t>
    </rPh>
    <phoneticPr fontId="5"/>
  </si>
  <si>
    <t>補助金等</t>
    <rPh sb="0" eb="4">
      <t>ホジョキントウ</t>
    </rPh>
    <phoneticPr fontId="5"/>
  </si>
  <si>
    <t>長期延滞債権</t>
    <rPh sb="0" eb="4">
      <t>チョウキエンタイ</t>
    </rPh>
    <rPh sb="4" eb="6">
      <t>サイケン</t>
    </rPh>
    <phoneticPr fontId="5"/>
  </si>
  <si>
    <t>未収金</t>
    <rPh sb="0" eb="3">
      <t>ミシュウキン</t>
    </rPh>
    <phoneticPr fontId="5"/>
  </si>
  <si>
    <t>差引本年度末残高
(D)－（E)
(G)</t>
    <phoneticPr fontId="12"/>
  </si>
  <si>
    <t>差引本年度末残高</t>
    <phoneticPr fontId="5"/>
  </si>
  <si>
    <t>地方債残高</t>
    <rPh sb="0" eb="3">
      <t>チホウサイ</t>
    </rPh>
    <rPh sb="3" eb="5">
      <t>ザンダカ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</si>
  <si>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5"/>
  </si>
  <si>
    <t>利子割交付金</t>
    <rPh sb="0" eb="3">
      <t>リシワリ</t>
    </rPh>
    <rPh sb="3" eb="6">
      <t>コウフキン</t>
    </rPh>
    <phoneticPr fontId="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</si>
  <si>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5"/>
  </si>
  <si>
    <t>BS</t>
  </si>
  <si>
    <t>OK</t>
  </si>
  <si>
    <t>貸借対照表</t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</si>
  <si>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</si>
  <si>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減債基金</t>
    <rPh sb="0" eb="2">
      <t>ゲンサイ</t>
    </rPh>
    <rPh sb="2" eb="4">
      <t>キキン</t>
    </rPh>
    <phoneticPr fontId="1"/>
  </si>
  <si>
    <t>奨学基金</t>
    <rPh sb="0" eb="2">
      <t>ショウガク</t>
    </rPh>
    <rPh sb="2" eb="4">
      <t>キキン</t>
    </rPh>
    <phoneticPr fontId="1"/>
  </si>
  <si>
    <t>福祉基金</t>
    <rPh sb="0" eb="2">
      <t>フクシ</t>
    </rPh>
    <rPh sb="2" eb="4">
      <t>キキン</t>
    </rPh>
    <phoneticPr fontId="1"/>
  </si>
  <si>
    <t>土地開発基金</t>
    <rPh sb="0" eb="2">
      <t>トチ</t>
    </rPh>
    <rPh sb="2" eb="4">
      <t>カイハツ</t>
    </rPh>
    <rPh sb="4" eb="6">
      <t>キキン</t>
    </rPh>
    <phoneticPr fontId="1"/>
  </si>
  <si>
    <t>土地改良事業基金</t>
    <rPh sb="0" eb="2">
      <t>トチ</t>
    </rPh>
    <rPh sb="2" eb="4">
      <t>カイリョウ</t>
    </rPh>
    <rPh sb="4" eb="6">
      <t>ジギョウ</t>
    </rPh>
    <rPh sb="6" eb="8">
      <t>キキン</t>
    </rPh>
    <phoneticPr fontId="1"/>
  </si>
  <si>
    <t>地域振興基金</t>
    <rPh sb="0" eb="2">
      <t>チイキ</t>
    </rPh>
    <rPh sb="2" eb="4">
      <t>シンコウ</t>
    </rPh>
    <rPh sb="4" eb="6">
      <t>キキン</t>
    </rPh>
    <phoneticPr fontId="1"/>
  </si>
  <si>
    <t>相良村森林環境譲与税基金</t>
    <rPh sb="0" eb="3">
      <t>サガラムラ</t>
    </rPh>
    <rPh sb="3" eb="12">
      <t>シンリンカンキョウジョウヨゼイキキン</t>
    </rPh>
    <phoneticPr fontId="5"/>
  </si>
  <si>
    <t>　村民税（個人）</t>
    <rPh sb="1" eb="3">
      <t>ソンミン</t>
    </rPh>
    <rPh sb="3" eb="4">
      <t>ゼイ</t>
    </rPh>
    <rPh sb="5" eb="7">
      <t>コジン</t>
    </rPh>
    <phoneticPr fontId="5"/>
  </si>
  <si>
    <t>　村民税（法人）</t>
    <rPh sb="1" eb="3">
      <t>ソンミン</t>
    </rPh>
    <rPh sb="3" eb="4">
      <t>ゼイ</t>
    </rPh>
    <rPh sb="5" eb="7">
      <t>ホウジン</t>
    </rPh>
    <phoneticPr fontId="5"/>
  </si>
  <si>
    <t>　固定資産税</t>
    <rPh sb="1" eb="3">
      <t>コテイ</t>
    </rPh>
    <rPh sb="3" eb="6">
      <t>シサンゼイ</t>
    </rPh>
    <phoneticPr fontId="5"/>
  </si>
  <si>
    <t>　軽自動車税</t>
    <rPh sb="1" eb="5">
      <t>ケイジドウシャ</t>
    </rPh>
    <rPh sb="5" eb="6">
      <t>ゼイ</t>
    </rPh>
    <phoneticPr fontId="5"/>
  </si>
  <si>
    <t>　インターネット使用料</t>
    <rPh sb="8" eb="11">
      <t>シヨウリョウ</t>
    </rPh>
    <phoneticPr fontId="5"/>
  </si>
  <si>
    <t>　公営住宅使用料</t>
    <rPh sb="1" eb="3">
      <t>コウエイ</t>
    </rPh>
    <rPh sb="3" eb="5">
      <t>ジュウタク</t>
    </rPh>
    <rPh sb="5" eb="8">
      <t>シヨウリョウ</t>
    </rPh>
    <phoneticPr fontId="5"/>
  </si>
  <si>
    <t>　なし</t>
    <phoneticPr fontId="5"/>
  </si>
  <si>
    <t>　児童福祉費負担金</t>
    <phoneticPr fontId="5"/>
  </si>
  <si>
    <t>なし</t>
    <phoneticPr fontId="5"/>
  </si>
  <si>
    <t>株式会社さがら</t>
    <rPh sb="0" eb="4">
      <t>カブシキガイシャ</t>
    </rPh>
    <phoneticPr fontId="3"/>
  </si>
  <si>
    <t>相良村森林組合</t>
    <rPh sb="0" eb="2">
      <t>サガラ</t>
    </rPh>
    <rPh sb="2" eb="3">
      <t>ムラ</t>
    </rPh>
    <rPh sb="3" eb="5">
      <t>シンリン</t>
    </rPh>
    <rPh sb="5" eb="7">
      <t>クミアイ</t>
    </rPh>
    <phoneticPr fontId="3"/>
  </si>
  <si>
    <t>くま川鉄道株式会社</t>
    <rPh sb="2" eb="3">
      <t>ガワ</t>
    </rPh>
    <rPh sb="3" eb="5">
      <t>テツドウ</t>
    </rPh>
    <rPh sb="5" eb="9">
      <t>カブシキガイシャ</t>
    </rPh>
    <phoneticPr fontId="3"/>
  </si>
  <si>
    <t>人吉球磨地域交通体系整備基金</t>
    <rPh sb="0" eb="2">
      <t>ヒトヨシ</t>
    </rPh>
    <rPh sb="2" eb="4">
      <t>クマ</t>
    </rPh>
    <rPh sb="4" eb="10">
      <t>チイキコウツウタイケイ</t>
    </rPh>
    <rPh sb="10" eb="12">
      <t>セイビ</t>
    </rPh>
    <rPh sb="12" eb="14">
      <t>キキン</t>
    </rPh>
    <phoneticPr fontId="3"/>
  </si>
  <si>
    <t>熊本県農業信用基金協会</t>
    <rPh sb="0" eb="3">
      <t>クマモトケン</t>
    </rPh>
    <rPh sb="3" eb="7">
      <t>ノウギョウシンヨウ</t>
    </rPh>
    <rPh sb="7" eb="9">
      <t>キキン</t>
    </rPh>
    <rPh sb="9" eb="11">
      <t>キョウカイ</t>
    </rPh>
    <phoneticPr fontId="3"/>
  </si>
  <si>
    <t>熊本県畜産物価格安定基金協会（現：公益財団法人熊本県畜産協会）</t>
    <rPh sb="0" eb="3">
      <t>クマモトケン</t>
    </rPh>
    <rPh sb="3" eb="5">
      <t>チクサン</t>
    </rPh>
    <rPh sb="5" eb="6">
      <t>ブツ</t>
    </rPh>
    <rPh sb="6" eb="8">
      <t>カカク</t>
    </rPh>
    <rPh sb="8" eb="10">
      <t>アンテイ</t>
    </rPh>
    <rPh sb="10" eb="12">
      <t>キキン</t>
    </rPh>
    <rPh sb="12" eb="14">
      <t>キョウカイ</t>
    </rPh>
    <rPh sb="23" eb="26">
      <t>クマモトケン</t>
    </rPh>
    <rPh sb="26" eb="28">
      <t>チクサン</t>
    </rPh>
    <rPh sb="28" eb="30">
      <t>キョウカイ</t>
    </rPh>
    <phoneticPr fontId="3"/>
  </si>
  <si>
    <t>熊本県林業公社</t>
    <rPh sb="0" eb="3">
      <t>クマモトケン</t>
    </rPh>
    <rPh sb="3" eb="5">
      <t>リンギョウ</t>
    </rPh>
    <rPh sb="5" eb="7">
      <t>コウシャ</t>
    </rPh>
    <phoneticPr fontId="3"/>
  </si>
  <si>
    <t>熊本県信用保証協会</t>
    <rPh sb="0" eb="3">
      <t>クマモトケン</t>
    </rPh>
    <rPh sb="3" eb="5">
      <t>シンヨウ</t>
    </rPh>
    <rPh sb="5" eb="7">
      <t>ホショウ</t>
    </rPh>
    <rPh sb="7" eb="9">
      <t>キョウカイ</t>
    </rPh>
    <phoneticPr fontId="3"/>
  </si>
  <si>
    <t>熊本県中小企業振興公社（現：公益財団法人くまもと産業支援財団）</t>
    <rPh sb="0" eb="3">
      <t>クマモトケン</t>
    </rPh>
    <rPh sb="3" eb="5">
      <t>チュウショウ</t>
    </rPh>
    <rPh sb="5" eb="7">
      <t>キギョウ</t>
    </rPh>
    <rPh sb="7" eb="9">
      <t>シンコウ</t>
    </rPh>
    <rPh sb="9" eb="11">
      <t>コウシャ</t>
    </rPh>
    <rPh sb="12" eb="13">
      <t>ゲン</t>
    </rPh>
    <phoneticPr fontId="3"/>
  </si>
  <si>
    <t>社団法人熊本県農業後継者育成基金（現：公益財団法人熊本県農業公社）</t>
    <rPh sb="0" eb="2">
      <t>シャダン</t>
    </rPh>
    <rPh sb="2" eb="4">
      <t>ホウジン</t>
    </rPh>
    <rPh sb="4" eb="7">
      <t>クマモトケン</t>
    </rPh>
    <rPh sb="7" eb="12">
      <t>ノウギョウコウケイシャ</t>
    </rPh>
    <rPh sb="12" eb="14">
      <t>イクセイ</t>
    </rPh>
    <rPh sb="14" eb="16">
      <t>キキン</t>
    </rPh>
    <rPh sb="17" eb="18">
      <t>ゲン</t>
    </rPh>
    <phoneticPr fontId="3"/>
  </si>
  <si>
    <t>社団法人熊本県林業従事者育成基金</t>
    <rPh sb="0" eb="4">
      <t>シャダンホウジン</t>
    </rPh>
    <rPh sb="4" eb="7">
      <t>クマモトケン</t>
    </rPh>
    <rPh sb="7" eb="9">
      <t>リンギョウ</t>
    </rPh>
    <rPh sb="9" eb="12">
      <t>ジュウジシャ</t>
    </rPh>
    <rPh sb="12" eb="14">
      <t>イクセイ</t>
    </rPh>
    <rPh sb="14" eb="16">
      <t>キキン</t>
    </rPh>
    <phoneticPr fontId="3"/>
  </si>
  <si>
    <t>熊本県暴力追放基金協会（現：公益財団法人熊本県暴力追放運動推進センター）</t>
    <rPh sb="0" eb="3">
      <t>クマモトケン</t>
    </rPh>
    <rPh sb="3" eb="7">
      <t>ボウリョクツイホウ</t>
    </rPh>
    <rPh sb="7" eb="9">
      <t>キキン</t>
    </rPh>
    <rPh sb="9" eb="11">
      <t>キョウカイ</t>
    </rPh>
    <rPh sb="12" eb="13">
      <t>ゲン</t>
    </rPh>
    <phoneticPr fontId="3"/>
  </si>
  <si>
    <t>財団法人砂防フロンティア整備推進機構</t>
    <rPh sb="0" eb="2">
      <t>ザイダン</t>
    </rPh>
    <rPh sb="2" eb="4">
      <t>ホウジン</t>
    </rPh>
    <rPh sb="4" eb="6">
      <t>サボウ</t>
    </rPh>
    <rPh sb="12" eb="18">
      <t>セイビスイシンキコウ</t>
    </rPh>
    <phoneticPr fontId="3"/>
  </si>
  <si>
    <t>財団法人熊本さわやか長寿財団</t>
    <rPh sb="0" eb="4">
      <t>ザイダンホウジン</t>
    </rPh>
    <rPh sb="4" eb="6">
      <t>クマモト</t>
    </rPh>
    <rPh sb="10" eb="14">
      <t>チョウジュザイダン</t>
    </rPh>
    <phoneticPr fontId="3"/>
  </si>
  <si>
    <t>財団法人熊本県雇用環境整備協会</t>
    <rPh sb="0" eb="4">
      <t>ザイダンホウジン</t>
    </rPh>
    <rPh sb="4" eb="7">
      <t>クマモトケン</t>
    </rPh>
    <rPh sb="7" eb="9">
      <t>コヨウ</t>
    </rPh>
    <rPh sb="9" eb="11">
      <t>カンキョウ</t>
    </rPh>
    <rPh sb="11" eb="15">
      <t>セイビキョウカイ</t>
    </rPh>
    <phoneticPr fontId="3"/>
  </si>
  <si>
    <t>財団法人熊本県環境整備事業団</t>
    <rPh sb="0" eb="4">
      <t>ザイダンホウジン</t>
    </rPh>
    <rPh sb="4" eb="7">
      <t>クマモトケン</t>
    </rPh>
    <rPh sb="7" eb="11">
      <t>カンキョウセイビ</t>
    </rPh>
    <rPh sb="11" eb="14">
      <t>ジギョウダン</t>
    </rPh>
    <phoneticPr fontId="3"/>
  </si>
  <si>
    <t>地方公営企業等金融機構出資金</t>
    <rPh sb="0" eb="4">
      <t>チホウコウエイ</t>
    </rPh>
    <rPh sb="4" eb="6">
      <t>キギョウ</t>
    </rPh>
    <rPh sb="6" eb="7">
      <t>トウ</t>
    </rPh>
    <rPh sb="7" eb="9">
      <t>キンユウ</t>
    </rPh>
    <rPh sb="9" eb="11">
      <t>キコウ</t>
    </rPh>
    <rPh sb="11" eb="14">
      <t>シュッシキン</t>
    </rPh>
    <phoneticPr fontId="3"/>
  </si>
  <si>
    <t>人吉球磨地域交通体系整備基金拠出金（民間出資による権利分）</t>
    <rPh sb="0" eb="2">
      <t>ヒトヨシ</t>
    </rPh>
    <rPh sb="2" eb="4">
      <t>クマ</t>
    </rPh>
    <rPh sb="4" eb="6">
      <t>チイキ</t>
    </rPh>
    <rPh sb="6" eb="8">
      <t>コウツウ</t>
    </rPh>
    <rPh sb="8" eb="10">
      <t>タイケイ</t>
    </rPh>
    <rPh sb="10" eb="12">
      <t>セイビ</t>
    </rPh>
    <rPh sb="12" eb="14">
      <t>キキン</t>
    </rPh>
    <rPh sb="14" eb="17">
      <t>キョシュツキン</t>
    </rPh>
    <rPh sb="18" eb="20">
      <t>ミンカン</t>
    </rPh>
    <rPh sb="20" eb="22">
      <t>シュッシ</t>
    </rPh>
    <rPh sb="25" eb="27">
      <t>ケンリ</t>
    </rPh>
    <rPh sb="27" eb="28">
      <t>ブン</t>
    </rPh>
    <phoneticPr fontId="3"/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</si>
  <si>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5"/>
  </si>
  <si>
    <t>公営住宅建設事業債</t>
    <rPh sb="0" eb="2">
      <t>コウエイ</t>
    </rPh>
    <rPh sb="2" eb="4">
      <t>ジュウタク</t>
    </rPh>
    <rPh sb="4" eb="6">
      <t>ケンセツ</t>
    </rPh>
    <rPh sb="6" eb="8">
      <t>ジギョウ</t>
    </rPh>
    <rPh sb="8" eb="9">
      <t>サイ</t>
    </rPh>
    <phoneticPr fontId="5"/>
  </si>
  <si>
    <t>災害復旧事業債</t>
    <rPh sb="0" eb="7">
      <t>サイガイフッキュウジギョウサイ</t>
    </rPh>
    <phoneticPr fontId="5"/>
  </si>
  <si>
    <t>（旧）緊急防災・減災事業債</t>
    <rPh sb="1" eb="2">
      <t>キュウ</t>
    </rPh>
    <rPh sb="3" eb="5">
      <t>キンキュウ</t>
    </rPh>
    <rPh sb="5" eb="7">
      <t>ボウサイ</t>
    </rPh>
    <rPh sb="8" eb="10">
      <t>ゲンサイ</t>
    </rPh>
    <rPh sb="10" eb="12">
      <t>ジギョウ</t>
    </rPh>
    <rPh sb="12" eb="13">
      <t>サイ</t>
    </rPh>
    <phoneticPr fontId="5"/>
  </si>
  <si>
    <t>教育・福祉施設等整備事業債</t>
    <rPh sb="0" eb="2">
      <t>キョウイク</t>
    </rPh>
    <rPh sb="3" eb="7">
      <t>フクシシセツ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5"/>
  </si>
  <si>
    <t>一般単独事業債</t>
    <rPh sb="0" eb="2">
      <t>イッパン</t>
    </rPh>
    <rPh sb="2" eb="4">
      <t>タンドク</t>
    </rPh>
    <rPh sb="4" eb="6">
      <t>ジギョウ</t>
    </rPh>
    <rPh sb="6" eb="7">
      <t>サイ</t>
    </rPh>
    <phoneticPr fontId="5"/>
  </si>
  <si>
    <t>過疎対策事業債</t>
    <rPh sb="0" eb="2">
      <t>カソ</t>
    </rPh>
    <rPh sb="2" eb="4">
      <t>タイサク</t>
    </rPh>
    <rPh sb="4" eb="6">
      <t>ジギョウ</t>
    </rPh>
    <rPh sb="6" eb="7">
      <t>サイ</t>
    </rPh>
    <phoneticPr fontId="5"/>
  </si>
  <si>
    <t>国の予算貸付政府関係機関貸付</t>
    <rPh sb="0" eb="1">
      <t>クニ</t>
    </rPh>
    <rPh sb="2" eb="4">
      <t>ヨサン</t>
    </rPh>
    <rPh sb="4" eb="6">
      <t>カシツケ</t>
    </rPh>
    <rPh sb="6" eb="8">
      <t>セイフ</t>
    </rPh>
    <rPh sb="8" eb="10">
      <t>カンケイ</t>
    </rPh>
    <rPh sb="10" eb="12">
      <t>キカン</t>
    </rPh>
    <rPh sb="12" eb="14">
      <t>カシツケ</t>
    </rPh>
    <phoneticPr fontId="5"/>
  </si>
  <si>
    <t>減税補てん債</t>
    <rPh sb="0" eb="3">
      <t>ゲンゼイホ</t>
    </rPh>
    <rPh sb="5" eb="6">
      <t>サイ</t>
    </rPh>
    <phoneticPr fontId="5"/>
  </si>
  <si>
    <t>臨時財政対策債</t>
    <rPh sb="0" eb="7">
      <t>リンジザイセイタイサクサイ</t>
    </rPh>
    <phoneticPr fontId="5"/>
  </si>
  <si>
    <t>0.46</t>
    <phoneticPr fontId="5"/>
  </si>
  <si>
    <t>なし</t>
    <phoneticPr fontId="5"/>
  </si>
  <si>
    <t>子どものための教育・保育給付費負担金</t>
  </si>
  <si>
    <t>人吉下球磨消防組合負担金</t>
  </si>
  <si>
    <t>療養給付費負担金</t>
  </si>
  <si>
    <t>人吉球磨広域行政組合負担金（ごみ処理場）</t>
  </si>
  <si>
    <t>対象団体</t>
    <rPh sb="0" eb="2">
      <t>タイショウ</t>
    </rPh>
    <rPh sb="2" eb="4">
      <t>ダンタイ</t>
    </rPh>
    <phoneticPr fontId="5"/>
  </si>
  <si>
    <t>人吉下球磨消防組合</t>
    <rPh sb="0" eb="7">
      <t>ヒトヨシシモクマショウボウ</t>
    </rPh>
    <rPh sb="7" eb="9">
      <t>クミアイ</t>
    </rPh>
    <phoneticPr fontId="5"/>
  </si>
  <si>
    <t>後期高齢者医療広域連合</t>
    <rPh sb="0" eb="7">
      <t>コウキコウレイシャイリョウ</t>
    </rPh>
    <rPh sb="7" eb="9">
      <t>コウイキ</t>
    </rPh>
    <rPh sb="9" eb="11">
      <t>レンゴウ</t>
    </rPh>
    <phoneticPr fontId="5"/>
  </si>
  <si>
    <t>人吉球磨広域行政組合</t>
    <rPh sb="0" eb="6">
      <t>ヒトヨシクマコウイキ</t>
    </rPh>
    <rPh sb="6" eb="8">
      <t>ギョウセイ</t>
    </rPh>
    <rPh sb="8" eb="10">
      <t>クミアイ</t>
    </rPh>
    <phoneticPr fontId="5"/>
  </si>
  <si>
    <t>施設型給付費等の支給に要する費用の一部負担のため</t>
    <rPh sb="19" eb="21">
      <t>フタン</t>
    </rPh>
    <phoneticPr fontId="5"/>
  </si>
  <si>
    <t>人吉下球磨消防組合の運営に係る負担金</t>
    <rPh sb="0" eb="7">
      <t>ヒトヨシシモクマショウボウ</t>
    </rPh>
    <rPh sb="7" eb="9">
      <t>クミアイ</t>
    </rPh>
    <rPh sb="10" eb="12">
      <t>ウンエイ</t>
    </rPh>
    <rPh sb="13" eb="14">
      <t>カカ</t>
    </rPh>
    <rPh sb="15" eb="18">
      <t>フタンキン</t>
    </rPh>
    <phoneticPr fontId="5"/>
  </si>
  <si>
    <t>後期高齢者の医療費負担のため</t>
    <rPh sb="0" eb="5">
      <t>コウキコウレイシャ</t>
    </rPh>
    <rPh sb="6" eb="9">
      <t>イリョウヒ</t>
    </rPh>
    <rPh sb="9" eb="11">
      <t>フタン</t>
    </rPh>
    <phoneticPr fontId="5"/>
  </si>
  <si>
    <t>人吉球磨広域行政組合の運営に係る負担金</t>
    <rPh sb="0" eb="2">
      <t>ヒトヨシ</t>
    </rPh>
    <rPh sb="2" eb="4">
      <t>クマ</t>
    </rPh>
    <rPh sb="4" eb="6">
      <t>コウイキ</t>
    </rPh>
    <rPh sb="6" eb="8">
      <t>ギョウセイ</t>
    </rPh>
    <rPh sb="8" eb="10">
      <t>クミアイ</t>
    </rPh>
    <rPh sb="11" eb="13">
      <t>ウンエイ</t>
    </rPh>
    <rPh sb="14" eb="15">
      <t>カカ</t>
    </rPh>
    <rPh sb="16" eb="19">
      <t>フタンキン</t>
    </rPh>
    <phoneticPr fontId="5"/>
  </si>
  <si>
    <t>畜産・酪農収益力強化整備等特別対策事業補助金</t>
    <phoneticPr fontId="5"/>
  </si>
  <si>
    <t>肉用牛・酪農経営の増頭・増産を図る生産基盤の強化を推進するため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</si>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</sst>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;&quot;△&quot;#,###"/>
    <numFmt numFmtId="177" formatCode="#,##0.000;&quot;△&quot;#,##0.000"/>
    <numFmt numFmtId="178" formatCode="#,##0.0;&quot;△&quot;#,##0.0"/>
    <numFmt numFmtId="179" formatCode="#,##0;&quot;△&quot;#,##0"/>
    <numFmt numFmtId="180" formatCode="#,##0;&quot;△ &quot;#,##0"/>
  </numFmts>
  <fonts count="6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" fillId="0" borderId="30">
      <alignment horizontal="center"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1">
    <xf numFmtId="0" fontId="0" fillId="0" borderId="0" xfId="0">
      <alignment vertical="center"/>
    </xf>
    <xf numFmtId="0" fontId="7" fillId="0" borderId="0" xfId="0" applyFo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5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>
      <alignment vertical="center"/>
    </xf>
    <xf numFmtId="0" fontId="6" fillId="0" borderId="5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>
      <alignment vertical="center"/>
    </xf>
    <xf numFmtId="0" fontId="27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0" fillId="0" borderId="0" xfId="0" applyFont="1">
      <alignment vertical="center"/>
    </xf>
    <xf numFmtId="0" fontId="28" fillId="2" borderId="2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9" fillId="0" borderId="16" xfId="0" applyFont="1" applyBorder="1" applyAlignment="1">
      <alignment horizontal="center" vertical="center" shrinkToFit="1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6" xfId="3" applyFont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6" xfId="3" applyFont="1" applyBorder="1" applyAlignment="1">
      <alignment horizontal="centerContinuous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3" xfId="3" applyFont="1" applyBorder="1" applyAlignment="1">
      <alignment vertical="center"/>
    </xf>
    <xf numFmtId="0" fontId="7" fillId="0" borderId="13" xfId="3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38" fontId="0" fillId="0" borderId="0" xfId="1" applyFont="1" applyFill="1">
      <alignment vertical="center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6" xfId="2" applyFont="1" applyBorder="1" applyAlignment="1">
      <alignment vertical="center" wrapText="1"/>
    </xf>
    <xf numFmtId="176" fontId="7" fillId="0" borderId="16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177" fontId="7" fillId="0" borderId="16" xfId="1" applyNumberFormat="1" applyFont="1" applyBorder="1" applyAlignment="1">
      <alignment horizontal="right" vertical="center"/>
    </xf>
    <xf numFmtId="176" fontId="7" fillId="3" borderId="16" xfId="1" applyNumberFormat="1" applyFont="1" applyFill="1" applyBorder="1" applyAlignment="1">
      <alignment horizontal="right" vertical="center"/>
    </xf>
    <xf numFmtId="178" fontId="7" fillId="0" borderId="16" xfId="1" applyNumberFormat="1" applyFont="1" applyFill="1" applyBorder="1" applyAlignment="1">
      <alignment horizontal="right" vertical="center"/>
    </xf>
    <xf numFmtId="177" fontId="7" fillId="3" borderId="16" xfId="1" applyNumberFormat="1" applyFont="1" applyFill="1" applyBorder="1" applyAlignment="1">
      <alignment horizontal="right" vertical="center"/>
    </xf>
    <xf numFmtId="179" fontId="7" fillId="0" borderId="19" xfId="1" applyNumberFormat="1" applyFont="1" applyBorder="1" applyAlignment="1">
      <alignment horizontal="right" vertical="center"/>
    </xf>
    <xf numFmtId="179" fontId="7" fillId="3" borderId="19" xfId="1" applyNumberFormat="1" applyFont="1" applyFill="1" applyBorder="1" applyAlignment="1">
      <alignment horizontal="right" vertical="center"/>
    </xf>
    <xf numFmtId="179" fontId="7" fillId="3" borderId="16" xfId="1" applyNumberFormat="1" applyFont="1" applyFill="1" applyBorder="1" applyAlignment="1">
      <alignment horizontal="right" vertical="center"/>
    </xf>
    <xf numFmtId="179" fontId="7" fillId="0" borderId="16" xfId="1" applyNumberFormat="1" applyFont="1" applyBorder="1" applyAlignment="1">
      <alignment horizontal="right" vertical="center" wrapText="1"/>
    </xf>
    <xf numFmtId="179" fontId="7" fillId="3" borderId="10" xfId="1" applyNumberFormat="1" applyFont="1" applyFill="1" applyBorder="1" applyAlignment="1">
      <alignment horizontal="right" vertical="center" wrapText="1"/>
    </xf>
    <xf numFmtId="179" fontId="7" fillId="0" borderId="18" xfId="0" applyNumberFormat="1" applyFont="1" applyBorder="1">
      <alignment vertical="center"/>
    </xf>
    <xf numFmtId="179" fontId="7" fillId="0" borderId="16" xfId="1" applyNumberFormat="1" applyFont="1" applyBorder="1">
      <alignment vertical="center"/>
    </xf>
    <xf numFmtId="179" fontId="7" fillId="3" borderId="20" xfId="1" applyNumberFormat="1" applyFont="1" applyFill="1" applyBorder="1">
      <alignment vertical="center"/>
    </xf>
    <xf numFmtId="179" fontId="7" fillId="0" borderId="9" xfId="0" applyNumberFormat="1" applyFont="1" applyBorder="1">
      <alignment vertical="center"/>
    </xf>
    <xf numFmtId="179" fontId="7" fillId="0" borderId="9" xfId="1" applyNumberFormat="1" applyFont="1" applyBorder="1">
      <alignment vertical="center"/>
    </xf>
    <xf numFmtId="179" fontId="7" fillId="0" borderId="18" xfId="1" applyNumberFormat="1" applyFont="1" applyBorder="1">
      <alignment vertical="center"/>
    </xf>
    <xf numFmtId="179" fontId="7" fillId="3" borderId="10" xfId="1" applyNumberFormat="1" applyFont="1" applyFill="1" applyBorder="1">
      <alignment vertical="center"/>
    </xf>
    <xf numFmtId="179" fontId="18" fillId="0" borderId="23" xfId="1" applyNumberFormat="1" applyFont="1" applyBorder="1">
      <alignment vertical="center"/>
    </xf>
    <xf numFmtId="179" fontId="18" fillId="0" borderId="13" xfId="1" applyNumberFormat="1" applyFont="1" applyBorder="1">
      <alignment vertical="center"/>
    </xf>
    <xf numFmtId="179" fontId="18" fillId="0" borderId="16" xfId="1" applyNumberFormat="1" applyFont="1" applyBorder="1">
      <alignment vertical="center"/>
    </xf>
    <xf numFmtId="179" fontId="18" fillId="3" borderId="16" xfId="1" applyNumberFormat="1" applyFont="1" applyFill="1" applyBorder="1" applyAlignment="1">
      <alignment vertical="center"/>
    </xf>
    <xf numFmtId="179" fontId="18" fillId="3" borderId="13" xfId="1" applyNumberFormat="1" applyFont="1" applyFill="1" applyBorder="1" applyAlignment="1">
      <alignment vertical="center"/>
    </xf>
    <xf numFmtId="179" fontId="18" fillId="3" borderId="23" xfId="1" applyNumberFormat="1" applyFont="1" applyFill="1" applyBorder="1">
      <alignment vertical="center"/>
    </xf>
    <xf numFmtId="179" fontId="18" fillId="3" borderId="13" xfId="1" applyNumberFormat="1" applyFont="1" applyFill="1" applyBorder="1">
      <alignment vertical="center"/>
    </xf>
    <xf numFmtId="179" fontId="18" fillId="3" borderId="16" xfId="1" applyNumberFormat="1" applyFont="1" applyFill="1" applyBorder="1">
      <alignment vertical="center"/>
    </xf>
    <xf numFmtId="179" fontId="7" fillId="0" borderId="16" xfId="1" applyNumberFormat="1" applyFont="1" applyBorder="1" applyAlignment="1">
      <alignment horizontal="right" vertical="center" shrinkToFit="1"/>
    </xf>
    <xf numFmtId="179" fontId="7" fillId="3" borderId="23" xfId="0" applyNumberFormat="1" applyFont="1" applyFill="1" applyBorder="1" applyAlignment="1">
      <alignment horizontal="right" vertical="center" shrinkToFit="1"/>
    </xf>
    <xf numFmtId="179" fontId="7" fillId="3" borderId="16" xfId="1" applyNumberFormat="1" applyFont="1" applyFill="1" applyBorder="1" applyAlignment="1">
      <alignment horizontal="right" vertical="center" shrinkToFit="1"/>
    </xf>
    <xf numFmtId="179" fontId="7" fillId="0" borderId="16" xfId="3" applyNumberFormat="1" applyFont="1" applyBorder="1" applyAlignment="1">
      <alignment vertical="center"/>
    </xf>
    <xf numFmtId="179" fontId="7" fillId="3" borderId="16" xfId="3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right" vertical="center"/>
    </xf>
    <xf numFmtId="179" fontId="7" fillId="0" borderId="16" xfId="1" applyNumberFormat="1" applyFont="1" applyFill="1" applyBorder="1" applyAlignment="1">
      <alignment horizontal="right" vertical="center"/>
    </xf>
    <xf numFmtId="179" fontId="18" fillId="0" borderId="13" xfId="1" applyNumberFormat="1" applyFont="1" applyFill="1" applyBorder="1" applyAlignment="1">
      <alignment horizontal="right" vertical="center"/>
    </xf>
    <xf numFmtId="179" fontId="18" fillId="0" borderId="16" xfId="1" applyNumberFormat="1" applyFont="1" applyFill="1" applyBorder="1" applyAlignment="1">
      <alignment horizontal="right" vertical="center"/>
    </xf>
    <xf numFmtId="179" fontId="18" fillId="3" borderId="10" xfId="1" applyNumberFormat="1" applyFont="1" applyFill="1" applyBorder="1" applyAlignment="1">
      <alignment horizontal="right" vertical="center"/>
    </xf>
    <xf numFmtId="179" fontId="18" fillId="3" borderId="6" xfId="1" applyNumberFormat="1" applyFont="1" applyFill="1" applyBorder="1" applyAlignment="1">
      <alignment horizontal="right" vertical="center"/>
    </xf>
    <xf numFmtId="179" fontId="7" fillId="3" borderId="16" xfId="1" applyNumberFormat="1" applyFont="1" applyFill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16" xfId="0" applyFont="1" applyBorder="1" applyAlignment="1">
      <alignment vertical="center" shrinkToFit="1"/>
    </xf>
    <xf numFmtId="0" fontId="7" fillId="0" borderId="13" xfId="3" applyFont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38" fontId="7" fillId="0" borderId="16" xfId="1" applyFont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26" fillId="0" borderId="0" xfId="1" applyFont="1" applyAlignment="1">
      <alignment vertical="center"/>
    </xf>
    <xf numFmtId="38" fontId="26" fillId="0" borderId="0" xfId="0" applyNumberFormat="1" applyFont="1" applyAlignment="1">
      <alignment vertical="center"/>
    </xf>
    <xf numFmtId="179" fontId="26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176" fontId="0" fillId="0" borderId="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vertical="center" shrinkToFit="1"/>
    </xf>
    <xf numFmtId="178" fontId="7" fillId="0" borderId="16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6" xfId="0" applyFont="1" applyBorder="1">
      <alignment vertical="center"/>
    </xf>
    <xf numFmtId="0" fontId="18" fillId="0" borderId="16" xfId="0" applyFont="1" applyBorder="1" applyAlignment="1">
      <alignment vertical="center" shrinkToFit="1"/>
    </xf>
    <xf numFmtId="179" fontId="7" fillId="0" borderId="17" xfId="1" applyNumberFormat="1" applyFont="1" applyFill="1" applyBorder="1" applyAlignment="1">
      <alignment horizontal="right" vertical="center" shrinkToFit="1"/>
    </xf>
    <xf numFmtId="179" fontId="7" fillId="0" borderId="16" xfId="1" applyNumberFormat="1" applyFont="1" applyFill="1" applyBorder="1" applyAlignment="1">
      <alignment horizontal="right" vertical="center" shrinkToFit="1"/>
    </xf>
    <xf numFmtId="49" fontId="7" fillId="0" borderId="16" xfId="1" applyNumberFormat="1" applyFont="1" applyFill="1" applyBorder="1" applyAlignment="1">
      <alignment horizontal="right" vertical="center" shrinkToFit="1"/>
    </xf>
    <xf numFmtId="179" fontId="7" fillId="0" borderId="16" xfId="3" applyNumberFormat="1" applyFont="1" applyFill="1" applyBorder="1" applyAlignment="1">
      <alignment vertical="center"/>
    </xf>
    <xf numFmtId="179" fontId="18" fillId="0" borderId="11" xfId="1" applyNumberFormat="1" applyFont="1" applyFill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179" fontId="7" fillId="0" borderId="0" xfId="0" applyNumberFormat="1" applyFo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3" xfId="3" applyFont="1" applyBorder="1" applyAlignment="1">
      <alignment vertical="center"/>
    </xf>
    <xf numFmtId="0" fontId="7" fillId="0" borderId="13" xfId="3" applyFont="1" applyBorder="1" applyAlignment="1">
      <alignment horizontal="center" vertical="center"/>
    </xf>
    <xf numFmtId="0" fontId="32" fillId="0" borderId="0" xfId="5" applyFont="1">
      <alignment vertical="center"/>
    </xf>
    <xf numFmtId="0" fontId="34" fillId="0" borderId="0" xfId="6" applyFont="1">
      <alignment vertical="center"/>
    </xf>
    <xf numFmtId="0" fontId="33" fillId="0" borderId="0" xfId="5" applyFont="1">
      <alignment vertical="center"/>
    </xf>
    <xf numFmtId="0" fontId="7" fillId="0" borderId="0" xfId="5" applyFont="1">
      <alignment vertical="center"/>
    </xf>
    <xf numFmtId="0" fontId="0" fillId="0" borderId="0" xfId="5" applyFont="1">
      <alignment vertical="center"/>
    </xf>
    <xf numFmtId="0" fontId="0" fillId="0" borderId="0" xfId="5" applyFont="1" applyAlignment="1">
      <alignment horizontal="right" vertical="center"/>
    </xf>
    <xf numFmtId="0" fontId="36" fillId="0" borderId="0" xfId="2" applyFont="1">
      <alignment vertical="center"/>
    </xf>
    <xf numFmtId="0" fontId="32" fillId="0" borderId="0" xfId="5" applyFont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0" fillId="0" borderId="36" xfId="5" applyFont="1" applyBorder="1">
      <alignment vertical="center"/>
    </xf>
    <xf numFmtId="38" fontId="4" fillId="0" borderId="0" xfId="7" applyBorder="1" applyAlignment="1">
      <alignment vertical="center"/>
    </xf>
    <xf numFmtId="0" fontId="4" fillId="0" borderId="0" xfId="8">
      <alignment vertical="center"/>
    </xf>
    <xf numFmtId="38" fontId="0" fillId="0" borderId="0" xfId="7" applyFont="1" applyBorder="1" applyAlignment="1">
      <alignment vertical="center"/>
    </xf>
    <xf numFmtId="0" fontId="34" fillId="0" borderId="0" xfId="2" applyFont="1">
      <alignment vertical="center"/>
    </xf>
    <xf numFmtId="180" fontId="34" fillId="0" borderId="0" xfId="2" applyNumberFormat="1" applyFont="1">
      <alignment vertical="center"/>
    </xf>
    <xf numFmtId="38" fontId="4" fillId="0" borderId="36" xfId="7" applyBorder="1" applyAlignment="1">
      <alignment vertical="center"/>
    </xf>
    <xf numFmtId="38" fontId="37" fillId="0" borderId="0" xfId="7" applyFont="1" applyBorder="1" applyAlignment="1">
      <alignment vertical="center"/>
    </xf>
    <xf numFmtId="180" fontId="32" fillId="0" borderId="0" xfId="5" applyNumberFormat="1" applyFont="1">
      <alignment vertical="center"/>
    </xf>
    <xf numFmtId="0" fontId="37" fillId="0" borderId="0" xfId="5" applyFont="1">
      <alignment vertical="center"/>
    </xf>
    <xf numFmtId="38" fontId="38" fillId="0" borderId="0" xfId="7" applyFont="1" applyBorder="1" applyAlignment="1">
      <alignment vertical="center"/>
    </xf>
    <xf numFmtId="0" fontId="38" fillId="0" borderId="0" xfId="5" applyFont="1">
      <alignment vertical="center"/>
    </xf>
    <xf numFmtId="38" fontId="4" fillId="0" borderId="0" xfId="7" applyBorder="1" applyAlignment="1">
      <alignment horizontal="center" vertical="center"/>
    </xf>
    <xf numFmtId="38" fontId="40" fillId="0" borderId="0" xfId="7" applyFont="1" applyBorder="1" applyAlignment="1">
      <alignment vertical="center"/>
    </xf>
    <xf numFmtId="0" fontId="40" fillId="0" borderId="0" xfId="5" applyFont="1">
      <alignment vertical="center"/>
    </xf>
    <xf numFmtId="0" fontId="0" fillId="0" borderId="4" xfId="5" applyFont="1" applyBorder="1">
      <alignment vertical="center"/>
    </xf>
    <xf numFmtId="38" fontId="41" fillId="0" borderId="0" xfId="7" applyFont="1" applyBorder="1" applyAlignment="1">
      <alignment vertical="center"/>
    </xf>
    <xf numFmtId="0" fontId="41" fillId="0" borderId="0" xfId="5" applyFont="1">
      <alignment vertical="center"/>
    </xf>
    <xf numFmtId="0" fontId="4" fillId="0" borderId="0" xfId="5">
      <alignment vertical="center"/>
    </xf>
    <xf numFmtId="38" fontId="32" fillId="0" borderId="0" xfId="9" applyFont="1" applyAlignment="1">
      <alignment vertical="center"/>
    </xf>
    <xf numFmtId="38" fontId="32" fillId="0" borderId="0" xfId="5" applyNumberFormat="1" applyFont="1">
      <alignment vertical="center"/>
    </xf>
    <xf numFmtId="0" fontId="36" fillId="0" borderId="0" xfId="6" applyFont="1">
      <alignment vertical="center"/>
    </xf>
    <xf numFmtId="0" fontId="34" fillId="0" borderId="0" xfId="6" applyFont="1" applyAlignment="1">
      <alignment horizontal="center" vertical="center"/>
    </xf>
    <xf numFmtId="0" fontId="42" fillId="0" borderId="0" xfId="6" applyFont="1">
      <alignment vertical="center"/>
    </xf>
    <xf numFmtId="0" fontId="32" fillId="0" borderId="0" xfId="10" applyFont="1">
      <alignment vertical="center"/>
    </xf>
    <xf numFmtId="0" fontId="8" fillId="0" borderId="0" xfId="10" applyFont="1">
      <alignment vertical="center"/>
    </xf>
    <xf numFmtId="0" fontId="0" fillId="0" borderId="0" xfId="10" applyFont="1">
      <alignment vertical="center"/>
    </xf>
    <xf numFmtId="0" fontId="0" fillId="0" borderId="0" xfId="10" applyFont="1" applyAlignment="1">
      <alignment horizontal="right" vertical="center"/>
    </xf>
    <xf numFmtId="38" fontId="7" fillId="0" borderId="36" xfId="7" applyFont="1" applyBorder="1" applyAlignment="1">
      <alignment vertical="center"/>
    </xf>
    <xf numFmtId="38" fontId="7" fillId="0" borderId="0" xfId="7" applyFont="1" applyBorder="1" applyAlignment="1">
      <alignment vertical="center"/>
    </xf>
    <xf numFmtId="0" fontId="7" fillId="0" borderId="0" xfId="10" applyFont="1">
      <alignment vertical="center"/>
    </xf>
    <xf numFmtId="0" fontId="46" fillId="0" borderId="0" xfId="10" applyFont="1">
      <alignment vertical="center"/>
    </xf>
    <xf numFmtId="38" fontId="46" fillId="0" borderId="0" xfId="7" applyFont="1" applyBorder="1" applyAlignment="1">
      <alignment vertical="center"/>
    </xf>
    <xf numFmtId="0" fontId="47" fillId="0" borderId="0" xfId="10" applyFont="1">
      <alignment vertical="center"/>
    </xf>
    <xf numFmtId="38" fontId="7" fillId="0" borderId="38" xfId="7" applyFont="1" applyBorder="1" applyAlignment="1">
      <alignment vertical="center"/>
    </xf>
    <xf numFmtId="38" fontId="7" fillId="0" borderId="2" xfId="7" applyFont="1" applyBorder="1" applyAlignment="1">
      <alignment vertical="center"/>
    </xf>
    <xf numFmtId="0" fontId="32" fillId="0" borderId="2" xfId="10" applyFont="1" applyBorder="1">
      <alignment vertical="center"/>
    </xf>
    <xf numFmtId="38" fontId="46" fillId="0" borderId="32" xfId="7" applyFont="1" applyBorder="1" applyAlignment="1">
      <alignment vertical="center"/>
    </xf>
    <xf numFmtId="38" fontId="7" fillId="0" borderId="33" xfId="7" applyFont="1" applyBorder="1" applyAlignment="1">
      <alignment vertical="center"/>
    </xf>
    <xf numFmtId="0" fontId="47" fillId="0" borderId="33" xfId="10" applyFont="1" applyBorder="1">
      <alignment vertical="center"/>
    </xf>
    <xf numFmtId="38" fontId="7" fillId="0" borderId="51" xfId="7" applyFont="1" applyBorder="1" applyAlignment="1">
      <alignment vertical="center"/>
    </xf>
    <xf numFmtId="38" fontId="48" fillId="0" borderId="51" xfId="7" applyFont="1" applyBorder="1" applyAlignment="1">
      <alignment vertical="center"/>
    </xf>
    <xf numFmtId="0" fontId="47" fillId="0" borderId="51" xfId="10" applyFont="1" applyBorder="1">
      <alignment vertical="center"/>
    </xf>
    <xf numFmtId="38" fontId="7" fillId="0" borderId="0" xfId="7" applyFont="1" applyAlignment="1">
      <alignment vertical="center"/>
    </xf>
    <xf numFmtId="38" fontId="48" fillId="0" borderId="0" xfId="7" applyFont="1" applyAlignment="1">
      <alignment vertical="center"/>
    </xf>
    <xf numFmtId="0" fontId="32" fillId="0" borderId="0" xfId="10" applyFont="1" applyAlignment="1">
      <alignment horizontal="center" vertical="center"/>
    </xf>
    <xf numFmtId="0" fontId="4" fillId="0" borderId="0" xfId="10">
      <alignment vertical="center"/>
    </xf>
    <xf numFmtId="0" fontId="0" fillId="0" borderId="0" xfId="10" applyFont="1" applyAlignment="1">
      <alignment horizontal="left" vertical="center" shrinkToFit="1"/>
    </xf>
    <xf numFmtId="0" fontId="32" fillId="0" borderId="0" xfId="11" applyFont="1">
      <alignment vertical="center"/>
    </xf>
    <xf numFmtId="0" fontId="34" fillId="0" borderId="0" xfId="11" applyFont="1">
      <alignment vertical="center"/>
    </xf>
    <xf numFmtId="0" fontId="8" fillId="0" borderId="0" xfId="11" applyFont="1">
      <alignment vertical="center"/>
    </xf>
    <xf numFmtId="0" fontId="8" fillId="0" borderId="0" xfId="11" applyFont="1" applyAlignment="1">
      <alignment horizontal="center" vertical="center"/>
    </xf>
    <xf numFmtId="0" fontId="32" fillId="0" borderId="0" xfId="2" applyFont="1">
      <alignment vertical="center"/>
    </xf>
    <xf numFmtId="38" fontId="34" fillId="0" borderId="0" xfId="6" applyNumberFormat="1" applyFont="1">
      <alignment vertical="center"/>
    </xf>
    <xf numFmtId="180" fontId="32" fillId="0" borderId="0" xfId="2" applyNumberFormat="1" applyFont="1">
      <alignment vertical="center"/>
    </xf>
    <xf numFmtId="0" fontId="0" fillId="0" borderId="0" xfId="11" applyFont="1">
      <alignment vertical="center"/>
    </xf>
    <xf numFmtId="0" fontId="0" fillId="0" borderId="0" xfId="11" applyFont="1" applyAlignment="1">
      <alignment horizontal="right" vertical="center"/>
    </xf>
    <xf numFmtId="0" fontId="7" fillId="0" borderId="0" xfId="11" applyFont="1" applyAlignment="1">
      <alignment horizontal="right" vertical="center"/>
    </xf>
    <xf numFmtId="0" fontId="53" fillId="0" borderId="0" xfId="11" applyFont="1" applyAlignment="1">
      <alignment horizontal="right" vertical="center"/>
    </xf>
    <xf numFmtId="38" fontId="34" fillId="0" borderId="0" xfId="2" applyNumberFormat="1" applyFont="1">
      <alignment vertical="center"/>
    </xf>
    <xf numFmtId="0" fontId="32" fillId="0" borderId="51" xfId="11" applyFont="1" applyBorder="1">
      <alignment vertical="center"/>
    </xf>
    <xf numFmtId="0" fontId="32" fillId="0" borderId="55" xfId="11" applyFont="1" applyBorder="1">
      <alignment vertical="center"/>
    </xf>
    <xf numFmtId="0" fontId="54" fillId="0" borderId="56" xfId="11" applyFont="1" applyBorder="1" applyAlignment="1">
      <alignment horizontal="center" vertical="center" wrapText="1"/>
    </xf>
    <xf numFmtId="0" fontId="54" fillId="0" borderId="49" xfId="11" applyFont="1" applyBorder="1" applyAlignment="1">
      <alignment horizontal="center" vertical="center" wrapText="1"/>
    </xf>
    <xf numFmtId="0" fontId="32" fillId="0" borderId="0" xfId="11" applyFont="1" applyAlignment="1">
      <alignment horizontal="center" vertical="center"/>
    </xf>
    <xf numFmtId="38" fontId="55" fillId="0" borderId="57" xfId="7" applyFont="1" applyBorder="1" applyAlignment="1">
      <alignment vertical="center"/>
    </xf>
    <xf numFmtId="38" fontId="51" fillId="0" borderId="58" xfId="7" applyFont="1" applyBorder="1" applyAlignment="1">
      <alignment vertical="center"/>
    </xf>
    <xf numFmtId="38" fontId="56" fillId="0" borderId="58" xfId="7" applyFont="1" applyBorder="1" applyAlignment="1">
      <alignment vertical="center"/>
    </xf>
    <xf numFmtId="0" fontId="56" fillId="0" borderId="58" xfId="11" applyFont="1" applyBorder="1">
      <alignment vertical="center"/>
    </xf>
    <xf numFmtId="180" fontId="32" fillId="0" borderId="60" xfId="11" applyNumberFormat="1" applyFont="1" applyBorder="1" applyAlignment="1">
      <alignment horizontal="right" vertical="center" shrinkToFit="1"/>
    </xf>
    <xf numFmtId="180" fontId="32" fillId="0" borderId="61" xfId="11" applyNumberFormat="1" applyFont="1" applyBorder="1" applyAlignment="1">
      <alignment horizontal="right" vertical="center" shrinkToFit="1"/>
    </xf>
    <xf numFmtId="38" fontId="51" fillId="0" borderId="36" xfId="7" applyFont="1" applyBorder="1" applyAlignment="1">
      <alignment vertical="center"/>
    </xf>
    <xf numFmtId="38" fontId="51" fillId="0" borderId="0" xfId="7" applyFont="1" applyBorder="1" applyAlignment="1">
      <alignment vertical="center"/>
    </xf>
    <xf numFmtId="38" fontId="56" fillId="0" borderId="0" xfId="7" applyFont="1" applyBorder="1" applyAlignment="1">
      <alignment vertical="center"/>
    </xf>
    <xf numFmtId="0" fontId="56" fillId="0" borderId="0" xfId="11" applyFont="1">
      <alignment vertical="center"/>
    </xf>
    <xf numFmtId="180" fontId="32" fillId="0" borderId="62" xfId="11" applyNumberFormat="1" applyFont="1" applyBorder="1" applyAlignment="1">
      <alignment horizontal="right" vertical="center" shrinkToFit="1"/>
    </xf>
    <xf numFmtId="180" fontId="32" fillId="0" borderId="63" xfId="11" applyNumberFormat="1" applyFont="1" applyBorder="1" applyAlignment="1">
      <alignment horizontal="right" vertical="center" shrinkToFit="1"/>
    </xf>
    <xf numFmtId="0" fontId="51" fillId="0" borderId="36" xfId="11" applyFont="1" applyBorder="1">
      <alignment vertical="center"/>
    </xf>
    <xf numFmtId="0" fontId="51" fillId="0" borderId="0" xfId="11" applyFont="1">
      <alignment vertical="center"/>
    </xf>
    <xf numFmtId="0" fontId="51" fillId="0" borderId="36" xfId="13" applyFont="1" applyBorder="1" applyAlignment="1">
      <alignment horizontal="left" vertical="center"/>
    </xf>
    <xf numFmtId="0" fontId="51" fillId="0" borderId="0" xfId="13" applyFont="1" applyAlignment="1">
      <alignment horizontal="left" vertical="center"/>
    </xf>
    <xf numFmtId="38" fontId="51" fillId="0" borderId="41" xfId="7" applyFont="1" applyBorder="1" applyAlignment="1">
      <alignment vertical="center"/>
    </xf>
    <xf numFmtId="0" fontId="51" fillId="0" borderId="5" xfId="13" applyFont="1" applyBorder="1">
      <alignment vertical="center"/>
    </xf>
    <xf numFmtId="0" fontId="51" fillId="0" borderId="5" xfId="11" applyFont="1" applyBorder="1">
      <alignment vertical="center"/>
    </xf>
    <xf numFmtId="180" fontId="32" fillId="0" borderId="64" xfId="11" applyNumberFormat="1" applyFont="1" applyBorder="1" applyAlignment="1">
      <alignment horizontal="right" vertical="center" shrinkToFit="1"/>
    </xf>
    <xf numFmtId="38" fontId="51" fillId="0" borderId="38" xfId="7" applyFont="1" applyBorder="1" applyAlignment="1">
      <alignment vertical="center"/>
    </xf>
    <xf numFmtId="0" fontId="55" fillId="0" borderId="2" xfId="13" applyFont="1" applyBorder="1">
      <alignment vertical="center"/>
    </xf>
    <xf numFmtId="0" fontId="51" fillId="0" borderId="2" xfId="13" applyFont="1" applyBorder="1">
      <alignment vertical="center"/>
    </xf>
    <xf numFmtId="0" fontId="51" fillId="0" borderId="2" xfId="13" applyFont="1" applyBorder="1" applyAlignment="1">
      <alignment horizontal="left" vertical="center"/>
    </xf>
    <xf numFmtId="0" fontId="51" fillId="0" borderId="2" xfId="11" applyFont="1" applyBorder="1">
      <alignment vertical="center"/>
    </xf>
    <xf numFmtId="180" fontId="32" fillId="0" borderId="8" xfId="11" applyNumberFormat="1" applyFont="1" applyBorder="1" applyAlignment="1">
      <alignment horizontal="right" vertical="center" shrinkToFit="1"/>
    </xf>
    <xf numFmtId="180" fontId="32" fillId="0" borderId="65" xfId="11" applyNumberFormat="1" applyFont="1" applyBorder="1" applyAlignment="1">
      <alignment horizontal="right" vertical="center" shrinkToFit="1"/>
    </xf>
    <xf numFmtId="0" fontId="51" fillId="0" borderId="0" xfId="13" applyFont="1">
      <alignment vertical="center"/>
    </xf>
    <xf numFmtId="180" fontId="32" fillId="0" borderId="9" xfId="11" applyNumberFormat="1" applyFont="1" applyBorder="1" applyAlignment="1">
      <alignment horizontal="right" vertical="center" shrinkToFit="1"/>
    </xf>
    <xf numFmtId="0" fontId="51" fillId="0" borderId="0" xfId="8" applyFont="1">
      <alignment vertical="center"/>
    </xf>
    <xf numFmtId="180" fontId="32" fillId="0" borderId="0" xfId="11" applyNumberFormat="1" applyFont="1">
      <alignment vertical="center"/>
    </xf>
    <xf numFmtId="0" fontId="56" fillId="0" borderId="0" xfId="13" applyFont="1" applyAlignment="1">
      <alignment horizontal="left" vertical="center"/>
    </xf>
    <xf numFmtId="180" fontId="32" fillId="0" borderId="68" xfId="11" applyNumberFormat="1" applyFont="1" applyBorder="1" applyAlignment="1">
      <alignment horizontal="right" vertical="center" shrinkToFit="1"/>
    </xf>
    <xf numFmtId="0" fontId="56" fillId="0" borderId="0" xfId="13" applyFont="1">
      <alignment vertical="center"/>
    </xf>
    <xf numFmtId="38" fontId="32" fillId="0" borderId="0" xfId="2" applyNumberFormat="1" applyFont="1">
      <alignment vertical="center"/>
    </xf>
    <xf numFmtId="0" fontId="56" fillId="0" borderId="5" xfId="13" applyFont="1" applyBorder="1">
      <alignment vertical="center"/>
    </xf>
    <xf numFmtId="0" fontId="56" fillId="0" borderId="5" xfId="13" applyFont="1" applyBorder="1" applyAlignment="1">
      <alignment horizontal="left" vertical="center"/>
    </xf>
    <xf numFmtId="0" fontId="56" fillId="0" borderId="5" xfId="11" applyFont="1" applyBorder="1">
      <alignment vertical="center"/>
    </xf>
    <xf numFmtId="180" fontId="32" fillId="0" borderId="69" xfId="7" applyNumberFormat="1" applyFont="1" applyBorder="1" applyAlignment="1">
      <alignment horizontal="right" vertical="center" shrinkToFit="1"/>
    </xf>
    <xf numFmtId="38" fontId="51" fillId="0" borderId="70" xfId="7" applyFont="1" applyBorder="1" applyAlignment="1">
      <alignment vertical="center"/>
    </xf>
    <xf numFmtId="0" fontId="55" fillId="0" borderId="71" xfId="13" applyFont="1" applyBorder="1">
      <alignment vertical="center"/>
    </xf>
    <xf numFmtId="0" fontId="56" fillId="0" borderId="71" xfId="13" applyFont="1" applyBorder="1">
      <alignment vertical="center"/>
    </xf>
    <xf numFmtId="0" fontId="56" fillId="0" borderId="71" xfId="13" applyFont="1" applyBorder="1" applyAlignment="1">
      <alignment horizontal="left" vertical="center"/>
    </xf>
    <xf numFmtId="0" fontId="57" fillId="0" borderId="71" xfId="13" applyFont="1" applyBorder="1" applyAlignment="1">
      <alignment horizontal="left" vertical="center"/>
    </xf>
    <xf numFmtId="0" fontId="56" fillId="0" borderId="71" xfId="11" applyFont="1" applyBorder="1">
      <alignment vertical="center"/>
    </xf>
    <xf numFmtId="180" fontId="32" fillId="0" borderId="48" xfId="7" applyNumberFormat="1" applyFont="1" applyBorder="1" applyAlignment="1">
      <alignment horizontal="right" vertical="center" shrinkToFit="1"/>
    </xf>
    <xf numFmtId="180" fontId="32" fillId="0" borderId="72" xfId="7" applyNumberFormat="1" applyFont="1" applyBorder="1" applyAlignment="1">
      <alignment horizontal="right" vertical="center" shrinkToFit="1"/>
    </xf>
    <xf numFmtId="38" fontId="55" fillId="0" borderId="45" xfId="7" applyFont="1" applyBorder="1" applyAlignment="1">
      <alignment vertical="center"/>
    </xf>
    <xf numFmtId="0" fontId="51" fillId="0" borderId="46" xfId="13" applyFont="1" applyBorder="1">
      <alignment vertical="center"/>
    </xf>
    <xf numFmtId="0" fontId="56" fillId="0" borderId="46" xfId="13" applyFont="1" applyBorder="1">
      <alignment vertical="center"/>
    </xf>
    <xf numFmtId="0" fontId="56" fillId="0" borderId="46" xfId="13" applyFont="1" applyBorder="1" applyAlignment="1">
      <alignment horizontal="left" vertical="center"/>
    </xf>
    <xf numFmtId="0" fontId="56" fillId="0" borderId="46" xfId="11" applyFont="1" applyBorder="1">
      <alignment vertical="center"/>
    </xf>
    <xf numFmtId="180" fontId="32" fillId="0" borderId="73" xfId="11" applyNumberFormat="1" applyFont="1" applyBorder="1" applyAlignment="1">
      <alignment horizontal="right" vertical="center" shrinkToFit="1"/>
    </xf>
    <xf numFmtId="180" fontId="32" fillId="0" borderId="74" xfId="7" applyNumberFormat="1" applyFont="1" applyBorder="1" applyAlignment="1">
      <alignment horizontal="right" vertical="center" shrinkToFit="1"/>
    </xf>
    <xf numFmtId="0" fontId="58" fillId="0" borderId="51" xfId="11" applyFont="1" applyBorder="1" applyAlignment="1">
      <alignment vertical="center" wrapText="1"/>
    </xf>
    <xf numFmtId="0" fontId="58" fillId="0" borderId="51" xfId="11" applyFont="1" applyBorder="1">
      <alignment vertical="center"/>
    </xf>
    <xf numFmtId="0" fontId="58" fillId="0" borderId="0" xfId="11" applyFont="1">
      <alignment vertical="center"/>
    </xf>
    <xf numFmtId="0" fontId="7" fillId="0" borderId="0" xfId="11" applyFont="1">
      <alignment vertical="center"/>
    </xf>
    <xf numFmtId="0" fontId="34" fillId="0" borderId="0" xfId="11" applyFont="1" applyAlignment="1">
      <alignment horizontal="center" vertical="center"/>
    </xf>
    <xf numFmtId="0" fontId="36" fillId="0" borderId="0" xfId="11" applyFont="1">
      <alignment vertical="center"/>
    </xf>
    <xf numFmtId="0" fontId="4" fillId="0" borderId="0" xfId="11">
      <alignment vertical="center"/>
    </xf>
    <xf numFmtId="0" fontId="0" fillId="0" borderId="0" xfId="11" applyFont="1" applyAlignment="1">
      <alignment horizontal="left" vertical="center" shrinkToFit="1"/>
    </xf>
    <xf numFmtId="0" fontId="42" fillId="0" borderId="0" xfId="11" applyFont="1">
      <alignment vertical="center"/>
    </xf>
    <xf numFmtId="0" fontId="32" fillId="0" borderId="0" xfId="14" applyFont="1">
      <alignment vertical="center"/>
    </xf>
    <xf numFmtId="0" fontId="62" fillId="0" borderId="0" xfId="14" applyFont="1">
      <alignment vertical="center"/>
    </xf>
    <xf numFmtId="0" fontId="7" fillId="0" borderId="0" xfId="14" applyFont="1">
      <alignment vertical="center"/>
    </xf>
    <xf numFmtId="0" fontId="0" fillId="0" borderId="0" xfId="14" applyFont="1" applyAlignment="1">
      <alignment horizontal="right" vertical="center"/>
    </xf>
    <xf numFmtId="0" fontId="36" fillId="0" borderId="0" xfId="2" applyFont="1" applyAlignment="1">
      <alignment horizontal="right" vertical="center"/>
    </xf>
    <xf numFmtId="0" fontId="32" fillId="0" borderId="0" xfId="14" applyFont="1" applyAlignment="1">
      <alignment horizontal="center" vertical="center"/>
    </xf>
    <xf numFmtId="38" fontId="7" fillId="0" borderId="52" xfId="7" applyFont="1" applyBorder="1" applyAlignment="1">
      <alignment vertical="center"/>
    </xf>
    <xf numFmtId="0" fontId="7" fillId="0" borderId="51" xfId="13" applyFont="1" applyBorder="1">
      <alignment vertical="center"/>
    </xf>
    <xf numFmtId="0" fontId="7" fillId="0" borderId="51" xfId="13" applyFont="1" applyBorder="1" applyAlignment="1">
      <alignment horizontal="left" vertical="center"/>
    </xf>
    <xf numFmtId="0" fontId="7" fillId="0" borderId="51" xfId="14" applyFont="1" applyBorder="1">
      <alignment vertical="center"/>
    </xf>
    <xf numFmtId="0" fontId="32" fillId="0" borderId="51" xfId="14" applyFont="1" applyBorder="1">
      <alignment vertical="center"/>
    </xf>
    <xf numFmtId="0" fontId="32" fillId="0" borderId="53" xfId="14" applyFont="1" applyBorder="1">
      <alignment vertical="center"/>
    </xf>
    <xf numFmtId="0" fontId="34" fillId="0" borderId="0" xfId="2" applyFont="1" applyAlignment="1">
      <alignment horizontal="left" vertical="center"/>
    </xf>
    <xf numFmtId="180" fontId="34" fillId="0" borderId="0" xfId="2" applyNumberFormat="1" applyFont="1" applyAlignment="1">
      <alignment horizontal="right" vertical="center"/>
    </xf>
    <xf numFmtId="0" fontId="7" fillId="0" borderId="0" xfId="13" applyFont="1">
      <alignment vertical="center"/>
    </xf>
    <xf numFmtId="0" fontId="7" fillId="0" borderId="0" xfId="13" applyFont="1" applyAlignment="1">
      <alignment horizontal="left" vertical="center"/>
    </xf>
    <xf numFmtId="0" fontId="32" fillId="0" borderId="4" xfId="14" applyFont="1" applyBorder="1">
      <alignment vertical="center"/>
    </xf>
    <xf numFmtId="0" fontId="46" fillId="0" borderId="0" xfId="13" applyFont="1" applyAlignment="1">
      <alignment horizontal="left" vertical="center"/>
    </xf>
    <xf numFmtId="0" fontId="7" fillId="0" borderId="36" xfId="14" applyFont="1" applyBorder="1">
      <alignment vertical="center"/>
    </xf>
    <xf numFmtId="0" fontId="46" fillId="0" borderId="0" xfId="14" applyFont="1">
      <alignment vertical="center"/>
    </xf>
    <xf numFmtId="0" fontId="7" fillId="0" borderId="36" xfId="8" applyFont="1" applyBorder="1">
      <alignment vertical="center"/>
    </xf>
    <xf numFmtId="0" fontId="7" fillId="0" borderId="0" xfId="8" applyFont="1">
      <alignment vertical="center"/>
    </xf>
    <xf numFmtId="0" fontId="7" fillId="0" borderId="38" xfId="14" applyFont="1" applyBorder="1">
      <alignment vertical="center"/>
    </xf>
    <xf numFmtId="0" fontId="7" fillId="0" borderId="2" xfId="14" applyFont="1" applyBorder="1">
      <alignment vertical="center"/>
    </xf>
    <xf numFmtId="0" fontId="7" fillId="0" borderId="2" xfId="8" applyFont="1" applyBorder="1">
      <alignment vertical="center"/>
    </xf>
    <xf numFmtId="0" fontId="32" fillId="0" borderId="2" xfId="14" applyFont="1" applyBorder="1">
      <alignment vertical="center"/>
    </xf>
    <xf numFmtId="0" fontId="32" fillId="0" borderId="13" xfId="14" applyFont="1" applyBorder="1">
      <alignment vertical="center"/>
    </xf>
    <xf numFmtId="0" fontId="7" fillId="0" borderId="0" xfId="14" applyFont="1" applyAlignment="1">
      <alignment horizontal="left" vertical="center"/>
    </xf>
    <xf numFmtId="0" fontId="7" fillId="0" borderId="2" xfId="14" applyFont="1" applyBorder="1" applyAlignment="1">
      <alignment horizontal="left" vertical="center"/>
    </xf>
    <xf numFmtId="0" fontId="7" fillId="0" borderId="51" xfId="14" applyFont="1" applyBorder="1" applyAlignment="1">
      <alignment horizontal="left" vertical="center"/>
    </xf>
    <xf numFmtId="180" fontId="32" fillId="0" borderId="0" xfId="14" applyNumberFormat="1" applyFont="1" applyAlignment="1">
      <alignment horizontal="right" vertical="center" shrinkToFit="1"/>
    </xf>
    <xf numFmtId="180" fontId="32" fillId="0" borderId="51" xfId="14" applyNumberFormat="1" applyFont="1" applyBorder="1" applyAlignment="1">
      <alignment horizontal="right" vertical="center" shrinkToFit="1"/>
    </xf>
    <xf numFmtId="0" fontId="46" fillId="0" borderId="57" xfId="14" applyFont="1" applyBorder="1" applyAlignment="1">
      <alignment horizontal="left" vertical="center"/>
    </xf>
    <xf numFmtId="0" fontId="7" fillId="0" borderId="58" xfId="14" applyFont="1" applyBorder="1" applyAlignment="1">
      <alignment horizontal="left" vertical="center"/>
    </xf>
    <xf numFmtId="0" fontId="7" fillId="0" borderId="5" xfId="14" applyFont="1" applyBorder="1" applyAlignment="1">
      <alignment horizontal="left" vertical="center"/>
    </xf>
    <xf numFmtId="180" fontId="34" fillId="0" borderId="0" xfId="6" applyNumberFormat="1" applyFont="1">
      <alignment vertical="center"/>
    </xf>
    <xf numFmtId="0" fontId="46" fillId="0" borderId="70" xfId="14" applyFont="1" applyBorder="1" applyAlignment="1">
      <alignment horizontal="left" vertical="center"/>
    </xf>
    <xf numFmtId="0" fontId="7" fillId="0" borderId="71" xfId="14" applyFont="1" applyBorder="1" applyAlignment="1">
      <alignment horizontal="left" vertical="center"/>
    </xf>
    <xf numFmtId="0" fontId="32" fillId="0" borderId="0" xfId="6" applyFont="1" applyAlignment="1">
      <alignment horizontal="right" vertical="center"/>
    </xf>
    <xf numFmtId="0" fontId="32" fillId="0" borderId="0" xfId="6" applyFont="1">
      <alignment vertical="center"/>
    </xf>
    <xf numFmtId="0" fontId="46" fillId="0" borderId="32" xfId="14" applyFont="1" applyBorder="1">
      <alignment vertical="center"/>
    </xf>
    <xf numFmtId="0" fontId="7" fillId="0" borderId="33" xfId="14" applyFont="1" applyBorder="1">
      <alignment vertical="center"/>
    </xf>
    <xf numFmtId="0" fontId="7" fillId="0" borderId="33" xfId="8" applyFont="1" applyBorder="1">
      <alignment vertical="center"/>
    </xf>
    <xf numFmtId="0" fontId="32" fillId="0" borderId="33" xfId="14" applyFont="1" applyBorder="1">
      <alignment vertical="center"/>
    </xf>
    <xf numFmtId="38" fontId="32" fillId="0" borderId="0" xfId="14" applyNumberFormat="1" applyFont="1">
      <alignment vertical="center"/>
    </xf>
    <xf numFmtId="0" fontId="34" fillId="0" borderId="0" xfId="6" applyFont="1" applyAlignment="1">
      <alignment horizontal="left" vertical="center"/>
    </xf>
    <xf numFmtId="38" fontId="32" fillId="0" borderId="0" xfId="15" applyFont="1" applyAlignment="1">
      <alignment vertical="center"/>
    </xf>
    <xf numFmtId="180" fontId="60" fillId="0" borderId="0" xfId="6" applyNumberFormat="1" applyFont="1">
      <alignment vertical="center"/>
    </xf>
    <xf numFmtId="0" fontId="4" fillId="0" borderId="0" xfId="14">
      <alignment vertical="center"/>
    </xf>
    <xf numFmtId="0" fontId="0" fillId="0" borderId="16" xfId="0" applyBorder="1">
      <alignment vertical="center"/>
    </xf>
    <xf numFmtId="38" fontId="0" fillId="0" borderId="16" xfId="1" applyFont="1" applyBorder="1">
      <alignment vertical="center"/>
    </xf>
    <xf numFmtId="0" fontId="0" fillId="0" borderId="16" xfId="0" applyBorder="1" applyAlignment="1">
      <alignment horizontal="center" vertical="center"/>
    </xf>
    <xf numFmtId="179" fontId="7" fillId="0" borderId="16" xfId="0" applyNumberFormat="1" applyFont="1" applyBorder="1">
      <alignment vertical="center"/>
    </xf>
    <xf numFmtId="38" fontId="7" fillId="0" borderId="16" xfId="1" applyFont="1" applyBorder="1">
      <alignment vertical="center"/>
    </xf>
    <xf numFmtId="38" fontId="64" fillId="0" borderId="16" xfId="1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179" fontId="7" fillId="3" borderId="75" xfId="1" applyNumberFormat="1" applyFont="1" applyFill="1" applyBorder="1">
      <alignment vertical="center"/>
    </xf>
    <xf numFmtId="0" fontId="18" fillId="0" borderId="16" xfId="0" applyFont="1" applyFill="1" applyBorder="1" applyAlignment="1">
      <alignment vertical="center" shrinkToFit="1"/>
    </xf>
    <xf numFmtId="0" fontId="18" fillId="0" borderId="7" xfId="0" applyFont="1" applyFill="1" applyBorder="1" applyAlignment="1">
      <alignment vertical="center" shrinkToFit="1"/>
    </xf>
    <xf numFmtId="179" fontId="0" fillId="0" borderId="16" xfId="0" applyNumberFormat="1" applyBorder="1">
      <alignment vertical="center"/>
    </xf>
    <xf numFmtId="38" fontId="65" fillId="0" borderId="0" xfId="1" applyFont="1" applyFill="1">
      <alignment vertical="center"/>
    </xf>
    <xf numFmtId="0" fontId="65" fillId="0" borderId="1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6" fillId="0" borderId="16" xfId="0" applyFont="1" applyFill="1" applyBorder="1">
      <alignment vertical="center"/>
    </xf>
    <xf numFmtId="179" fontId="66" fillId="0" borderId="16" xfId="1" applyNumberFormat="1" applyFont="1" applyFill="1" applyBorder="1" applyAlignment="1">
      <alignment horizontal="right" vertical="center"/>
    </xf>
    <xf numFmtId="179" fontId="66" fillId="4" borderId="13" xfId="1" applyNumberFormat="1" applyFont="1" applyFill="1" applyBorder="1" applyAlignment="1">
      <alignment horizontal="right" vertical="center"/>
    </xf>
    <xf numFmtId="179" fontId="66" fillId="4" borderId="16" xfId="1" applyNumberFormat="1" applyFont="1" applyFill="1" applyBorder="1" applyAlignment="1">
      <alignment horizontal="right" vertical="center"/>
    </xf>
    <xf numFmtId="179" fontId="65" fillId="0" borderId="13" xfId="1" applyNumberFormat="1" applyFont="1" applyFill="1" applyBorder="1" applyAlignment="1">
      <alignment horizontal="right" vertical="center"/>
    </xf>
    <xf numFmtId="179" fontId="65" fillId="0" borderId="16" xfId="1" applyNumberFormat="1" applyFont="1" applyFill="1" applyBorder="1" applyAlignment="1">
      <alignment horizontal="right" vertical="center"/>
    </xf>
    <xf numFmtId="179" fontId="65" fillId="4" borderId="16" xfId="1" applyNumberFormat="1" applyFont="1" applyFill="1" applyBorder="1" applyAlignment="1">
      <alignment horizontal="right" vertical="center"/>
    </xf>
    <xf numFmtId="0" fontId="66" fillId="0" borderId="10" xfId="0" applyFont="1" applyFill="1" applyBorder="1" applyAlignment="1">
      <alignment horizontal="center" vertical="center"/>
    </xf>
    <xf numFmtId="179" fontId="65" fillId="4" borderId="10" xfId="1" applyNumberFormat="1" applyFont="1" applyFill="1" applyBorder="1" applyAlignment="1">
      <alignment horizontal="right" vertical="center"/>
    </xf>
    <xf numFmtId="179" fontId="65" fillId="0" borderId="6" xfId="1" applyNumberFormat="1" applyFont="1" applyFill="1" applyBorder="1" applyAlignment="1">
      <alignment horizontal="right" vertical="center"/>
    </xf>
    <xf numFmtId="179" fontId="65" fillId="0" borderId="10" xfId="1" applyNumberFormat="1" applyFont="1" applyFill="1" applyBorder="1" applyAlignment="1">
      <alignment horizontal="right" vertical="center"/>
    </xf>
    <xf numFmtId="0" fontId="63" fillId="0" borderId="0" xfId="0" applyFont="1" applyFill="1">
      <alignment vertical="center"/>
    </xf>
    <xf numFmtId="0" fontId="66" fillId="0" borderId="0" xfId="0" applyFont="1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7" fillId="5" borderId="0" xfId="0" applyFont="1" applyFill="1" applyBorder="1">
      <alignment vertical="center"/>
    </xf>
    <xf numFmtId="0" fontId="0" fillId="0" borderId="16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8" fontId="0" fillId="0" borderId="16" xfId="1" applyFont="1" applyFill="1" applyBorder="1">
      <alignment vertical="center"/>
    </xf>
    <xf numFmtId="179" fontId="7" fillId="0" borderId="16" xfId="1" applyNumberFormat="1" applyFont="1" applyBorder="1" applyAlignment="1">
      <alignment horizontal="right" vertical="center"/>
    </xf>
    <xf numFmtId="0" fontId="52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180" fontId="0" fillId="0" borderId="1" xfId="5" applyNumberFormat="1" applyFont="1" applyBorder="1" applyAlignment="1">
      <alignment horizontal="right" vertical="center" shrinkToFit="1"/>
    </xf>
    <xf numFmtId="180" fontId="0" fillId="0" borderId="37" xfId="5" applyNumberFormat="1" applyFont="1" applyBorder="1" applyAlignment="1">
      <alignment horizontal="right" vertical="center" shrinkToFit="1"/>
    </xf>
    <xf numFmtId="180" fontId="60" fillId="0" borderId="0" xfId="11" applyNumberFormat="1" applyFont="1" applyAlignment="1">
      <alignment horizontal="right" vertical="center"/>
    </xf>
    <xf numFmtId="0" fontId="46" fillId="0" borderId="41" xfId="14" applyFont="1" applyBorder="1" applyAlignment="1">
      <alignment horizontal="left" vertical="center"/>
    </xf>
    <xf numFmtId="180" fontId="0" fillId="0" borderId="1" xfId="5" applyNumberFormat="1" applyFont="1" applyBorder="1" applyAlignment="1">
      <alignment horizontal="right" vertical="center" shrinkToFit="1"/>
    </xf>
    <xf numFmtId="180" fontId="0" fillId="0" borderId="37" xfId="5" applyNumberFormat="1" applyFont="1" applyBorder="1" applyAlignment="1">
      <alignment horizontal="right" vertical="center" shrinkToFit="1"/>
    </xf>
    <xf numFmtId="0" fontId="0" fillId="0" borderId="45" xfId="5" applyFont="1" applyBorder="1" applyAlignment="1">
      <alignment horizontal="center" vertical="center"/>
    </xf>
    <xf numFmtId="0" fontId="0" fillId="0" borderId="46" xfId="5" applyFont="1" applyBorder="1" applyAlignment="1">
      <alignment horizontal="center" vertical="center"/>
    </xf>
    <xf numFmtId="0" fontId="0" fillId="0" borderId="47" xfId="5" applyFont="1" applyBorder="1" applyAlignment="1">
      <alignment horizontal="center" vertical="center"/>
    </xf>
    <xf numFmtId="180" fontId="0" fillId="0" borderId="48" xfId="5" applyNumberFormat="1" applyFont="1" applyBorder="1" applyAlignment="1">
      <alignment horizontal="right" vertical="center" shrinkToFit="1"/>
    </xf>
    <xf numFmtId="180" fontId="0" fillId="0" borderId="49" xfId="5" applyNumberFormat="1" applyFont="1" applyBorder="1" applyAlignment="1">
      <alignment horizontal="right" vertical="center" shrinkToFit="1"/>
    </xf>
    <xf numFmtId="38" fontId="4" fillId="0" borderId="32" xfId="7" applyBorder="1" applyAlignment="1">
      <alignment horizontal="center" vertical="center"/>
    </xf>
    <xf numFmtId="38" fontId="4" fillId="0" borderId="33" xfId="7" applyBorder="1" applyAlignment="1">
      <alignment horizontal="center" vertical="center"/>
    </xf>
    <xf numFmtId="38" fontId="4" fillId="0" borderId="50" xfId="7" applyBorder="1" applyAlignment="1">
      <alignment horizontal="center" vertical="center"/>
    </xf>
    <xf numFmtId="180" fontId="0" fillId="0" borderId="34" xfId="5" applyNumberFormat="1" applyFont="1" applyBorder="1" applyAlignment="1">
      <alignment horizontal="right" vertical="center" shrinkToFit="1"/>
    </xf>
    <xf numFmtId="180" fontId="0" fillId="0" borderId="35" xfId="5" applyNumberFormat="1" applyFont="1" applyBorder="1" applyAlignment="1">
      <alignment horizontal="right" vertical="center" shrinkToFit="1"/>
    </xf>
    <xf numFmtId="0" fontId="0" fillId="0" borderId="32" xfId="5" applyFont="1" applyBorder="1" applyAlignment="1">
      <alignment horizontal="center" vertical="center"/>
    </xf>
    <xf numFmtId="0" fontId="0" fillId="0" borderId="33" xfId="5" applyFont="1" applyBorder="1" applyAlignment="1">
      <alignment horizontal="center" vertical="center"/>
    </xf>
    <xf numFmtId="0" fontId="0" fillId="0" borderId="50" xfId="5" applyFont="1" applyBorder="1" applyAlignment="1">
      <alignment horizontal="center" vertical="center"/>
    </xf>
    <xf numFmtId="0" fontId="0" fillId="0" borderId="41" xfId="5" applyFont="1" applyBorder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0" fontId="0" fillId="0" borderId="6" xfId="5" applyFont="1" applyBorder="1" applyAlignment="1">
      <alignment horizontal="center" vertical="center"/>
    </xf>
    <xf numFmtId="180" fontId="0" fillId="0" borderId="7" xfId="5" applyNumberFormat="1" applyFont="1" applyBorder="1" applyAlignment="1">
      <alignment horizontal="right" vertical="center" shrinkToFit="1"/>
    </xf>
    <xf numFmtId="180" fontId="0" fillId="0" borderId="42" xfId="5" applyNumberFormat="1" applyFont="1" applyBorder="1" applyAlignment="1">
      <alignment horizontal="right" vertical="center" shrinkToFit="1"/>
    </xf>
    <xf numFmtId="38" fontId="4" fillId="0" borderId="38" xfId="7" applyBorder="1" applyAlignment="1">
      <alignment horizontal="center" vertical="center"/>
    </xf>
    <xf numFmtId="38" fontId="4" fillId="0" borderId="2" xfId="7" applyBorder="1" applyAlignment="1">
      <alignment horizontal="center" vertical="center"/>
    </xf>
    <xf numFmtId="180" fontId="0" fillId="0" borderId="3" xfId="5" applyNumberFormat="1" applyFont="1" applyBorder="1" applyAlignment="1">
      <alignment horizontal="right" vertical="center" shrinkToFit="1"/>
    </xf>
    <xf numFmtId="180" fontId="0" fillId="0" borderId="39" xfId="5" applyNumberFormat="1" applyFont="1" applyBorder="1" applyAlignment="1">
      <alignment horizontal="right" vertical="center" shrinkToFit="1"/>
    </xf>
    <xf numFmtId="180" fontId="0" fillId="0" borderId="12" xfId="5" applyNumberFormat="1" applyFont="1" applyBorder="1" applyAlignment="1">
      <alignment horizontal="center" vertical="center" shrinkToFit="1"/>
    </xf>
    <xf numFmtId="180" fontId="0" fillId="0" borderId="40" xfId="5" applyNumberFormat="1" applyFont="1" applyBorder="1" applyAlignment="1">
      <alignment horizontal="center" vertical="center" shrinkToFit="1"/>
    </xf>
    <xf numFmtId="0" fontId="33" fillId="0" borderId="0" xfId="5" applyFont="1" applyAlignment="1">
      <alignment horizontal="right" vertical="center"/>
    </xf>
    <xf numFmtId="0" fontId="35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33" xfId="5" applyFont="1" applyBorder="1">
      <alignment vertical="center"/>
    </xf>
    <xf numFmtId="0" fontId="0" fillId="0" borderId="34" xfId="5" applyFont="1" applyBorder="1" applyAlignment="1">
      <alignment horizontal="center" vertical="center"/>
    </xf>
    <xf numFmtId="0" fontId="0" fillId="0" borderId="35" xfId="5" applyFont="1" applyBorder="1" applyAlignment="1">
      <alignment horizontal="center" vertical="center"/>
    </xf>
    <xf numFmtId="180" fontId="0" fillId="0" borderId="43" xfId="5" applyNumberFormat="1" applyFont="1" applyBorder="1" applyAlignment="1">
      <alignment horizontal="right" vertical="center" shrinkToFit="1"/>
    </xf>
    <xf numFmtId="180" fontId="0" fillId="0" borderId="44" xfId="5" applyNumberFormat="1" applyFont="1" applyBorder="1" applyAlignment="1">
      <alignment horizontal="right" vertical="center" shrinkToFit="1"/>
    </xf>
    <xf numFmtId="180" fontId="32" fillId="0" borderId="1" xfId="10" applyNumberFormat="1" applyFont="1" applyBorder="1" applyAlignment="1">
      <alignment horizontal="right" vertical="center" shrinkToFit="1"/>
    </xf>
    <xf numFmtId="180" fontId="32" fillId="0" borderId="37" xfId="10" applyNumberFormat="1" applyFont="1" applyBorder="1" applyAlignment="1">
      <alignment horizontal="right" vertical="center" shrinkToFit="1"/>
    </xf>
    <xf numFmtId="180" fontId="32" fillId="0" borderId="34" xfId="10" applyNumberFormat="1" applyFont="1" applyBorder="1" applyAlignment="1">
      <alignment horizontal="right" vertical="center" shrinkToFit="1"/>
    </xf>
    <xf numFmtId="180" fontId="32" fillId="0" borderId="35" xfId="10" applyNumberFormat="1" applyFont="1" applyBorder="1" applyAlignment="1">
      <alignment horizontal="right" vertical="center" shrinkToFit="1"/>
    </xf>
    <xf numFmtId="180" fontId="32" fillId="0" borderId="3" xfId="10" applyNumberFormat="1" applyFont="1" applyBorder="1" applyAlignment="1">
      <alignment horizontal="right" vertical="center" shrinkToFit="1"/>
    </xf>
    <xf numFmtId="180" fontId="32" fillId="0" borderId="39" xfId="10" applyNumberFormat="1" applyFont="1" applyBorder="1" applyAlignment="1">
      <alignment horizontal="right" vertical="center" shrinkToFit="1"/>
    </xf>
    <xf numFmtId="0" fontId="43" fillId="0" borderId="0" xfId="10" applyFont="1" applyAlignment="1">
      <alignment horizontal="right" vertical="center"/>
    </xf>
    <xf numFmtId="0" fontId="44" fillId="0" borderId="0" xfId="10" applyFont="1" applyAlignment="1">
      <alignment horizontal="center" vertical="center"/>
    </xf>
    <xf numFmtId="0" fontId="0" fillId="0" borderId="0" xfId="10" applyFont="1" applyAlignment="1">
      <alignment horizontal="center" vertical="center" wrapText="1"/>
    </xf>
    <xf numFmtId="0" fontId="0" fillId="0" borderId="0" xfId="10" applyFont="1" applyAlignment="1">
      <alignment horizontal="center" vertical="center"/>
    </xf>
    <xf numFmtId="0" fontId="32" fillId="0" borderId="32" xfId="10" applyFont="1" applyBorder="1" applyAlignment="1">
      <alignment horizontal="center" vertical="center"/>
    </xf>
    <xf numFmtId="0" fontId="32" fillId="0" borderId="33" xfId="10" applyFont="1" applyBorder="1" applyAlignment="1">
      <alignment horizontal="center" vertical="center"/>
    </xf>
    <xf numFmtId="0" fontId="32" fillId="0" borderId="34" xfId="10" applyFont="1" applyBorder="1" applyAlignment="1">
      <alignment horizontal="center" vertical="center"/>
    </xf>
    <xf numFmtId="0" fontId="32" fillId="0" borderId="35" xfId="10" applyFont="1" applyBorder="1" applyAlignment="1">
      <alignment horizontal="center" vertical="center"/>
    </xf>
    <xf numFmtId="180" fontId="60" fillId="0" borderId="0" xfId="11" applyNumberFormat="1" applyFont="1" applyAlignment="1">
      <alignment horizontal="right" vertical="center"/>
    </xf>
    <xf numFmtId="180" fontId="32" fillId="0" borderId="1" xfId="11" applyNumberFormat="1" applyFont="1" applyBorder="1" applyAlignment="1">
      <alignment horizontal="right" vertical="center" shrinkToFit="1"/>
    </xf>
    <xf numFmtId="180" fontId="32" fillId="0" borderId="0" xfId="11" applyNumberFormat="1" applyFont="1" applyAlignment="1">
      <alignment horizontal="right" vertical="center" shrinkToFit="1"/>
    </xf>
    <xf numFmtId="180" fontId="32" fillId="0" borderId="48" xfId="11" applyNumberFormat="1" applyFont="1" applyBorder="1" applyAlignment="1">
      <alignment horizontal="right" vertical="center" shrinkToFit="1"/>
    </xf>
    <xf numFmtId="180" fontId="32" fillId="0" borderId="71" xfId="11" applyNumberFormat="1" applyFont="1" applyBorder="1" applyAlignment="1">
      <alignment horizontal="right" vertical="center" shrinkToFit="1"/>
    </xf>
    <xf numFmtId="180" fontId="32" fillId="0" borderId="43" xfId="11" applyNumberFormat="1" applyFont="1" applyBorder="1" applyAlignment="1">
      <alignment horizontal="right" vertical="center" shrinkToFit="1"/>
    </xf>
    <xf numFmtId="180" fontId="32" fillId="0" borderId="46" xfId="11" applyNumberFormat="1" applyFont="1" applyBorder="1" applyAlignment="1">
      <alignment horizontal="right" vertical="center" shrinkToFit="1"/>
    </xf>
    <xf numFmtId="0" fontId="59" fillId="0" borderId="0" xfId="11" applyFont="1" applyAlignment="1">
      <alignment horizontal="center" vertical="center"/>
    </xf>
    <xf numFmtId="180" fontId="32" fillId="0" borderId="66" xfId="11" applyNumberFormat="1" applyFont="1" applyBorder="1" applyAlignment="1">
      <alignment horizontal="right" vertical="center" shrinkToFit="1"/>
    </xf>
    <xf numFmtId="180" fontId="32" fillId="0" borderId="67" xfId="11" applyNumberFormat="1" applyFont="1" applyBorder="1" applyAlignment="1">
      <alignment horizontal="right" vertical="center" shrinkToFit="1"/>
    </xf>
    <xf numFmtId="180" fontId="32" fillId="0" borderId="3" xfId="11" applyNumberFormat="1" applyFont="1" applyBorder="1" applyAlignment="1">
      <alignment horizontal="right" vertical="center" shrinkToFit="1"/>
    </xf>
    <xf numFmtId="180" fontId="32" fillId="0" borderId="2" xfId="11" applyNumberFormat="1" applyFont="1" applyBorder="1" applyAlignment="1">
      <alignment horizontal="right" vertical="center" shrinkToFit="1"/>
    </xf>
    <xf numFmtId="0" fontId="49" fillId="0" borderId="0" xfId="11" applyFont="1" applyAlignment="1">
      <alignment horizontal="right" vertical="center"/>
    </xf>
    <xf numFmtId="0" fontId="50" fillId="0" borderId="0" xfId="11" applyFont="1" applyAlignment="1">
      <alignment horizontal="center" vertical="center"/>
    </xf>
    <xf numFmtId="0" fontId="51" fillId="0" borderId="0" xfId="11" applyFont="1" applyAlignment="1">
      <alignment horizontal="center" vertical="center"/>
    </xf>
    <xf numFmtId="0" fontId="51" fillId="0" borderId="52" xfId="11" applyFont="1" applyBorder="1" applyAlignment="1">
      <alignment horizontal="center" vertical="center"/>
    </xf>
    <xf numFmtId="0" fontId="51" fillId="0" borderId="51" xfId="11" applyFont="1" applyBorder="1" applyAlignment="1">
      <alignment horizontal="center" vertical="center"/>
    </xf>
    <xf numFmtId="0" fontId="51" fillId="0" borderId="53" xfId="11" applyFont="1" applyBorder="1" applyAlignment="1">
      <alignment horizontal="center" vertical="center"/>
    </xf>
    <xf numFmtId="0" fontId="51" fillId="0" borderId="45" xfId="11" applyFont="1" applyBorder="1" applyAlignment="1">
      <alignment horizontal="center" vertical="center"/>
    </xf>
    <xf numFmtId="0" fontId="51" fillId="0" borderId="46" xfId="11" applyFont="1" applyBorder="1" applyAlignment="1">
      <alignment horizontal="center" vertical="center"/>
    </xf>
    <xf numFmtId="0" fontId="51" fillId="0" borderId="47" xfId="11" applyFont="1" applyBorder="1" applyAlignment="1">
      <alignment horizontal="center" vertical="center"/>
    </xf>
    <xf numFmtId="0" fontId="51" fillId="0" borderId="54" xfId="11" applyFont="1" applyBorder="1" applyAlignment="1">
      <alignment horizontal="center" vertical="center"/>
    </xf>
    <xf numFmtId="0" fontId="51" fillId="0" borderId="43" xfId="11" applyFont="1" applyBorder="1" applyAlignment="1">
      <alignment horizontal="center" vertical="center"/>
    </xf>
    <xf numFmtId="180" fontId="32" fillId="0" borderId="59" xfId="11" applyNumberFormat="1" applyFont="1" applyBorder="1" applyAlignment="1">
      <alignment horizontal="right" vertical="center" shrinkToFit="1"/>
    </xf>
    <xf numFmtId="180" fontId="32" fillId="0" borderId="58" xfId="11" applyNumberFormat="1" applyFont="1" applyBorder="1" applyAlignment="1">
      <alignment horizontal="right" vertical="center" shrinkToFit="1"/>
    </xf>
    <xf numFmtId="180" fontId="32" fillId="0" borderId="34" xfId="14" applyNumberFormat="1" applyFont="1" applyBorder="1" applyAlignment="1">
      <alignment horizontal="right" vertical="center" shrinkToFit="1"/>
    </xf>
    <xf numFmtId="180" fontId="32" fillId="0" borderId="35" xfId="14" applyNumberFormat="1" applyFont="1" applyBorder="1" applyAlignment="1">
      <alignment horizontal="right" vertical="center" shrinkToFit="1"/>
    </xf>
    <xf numFmtId="180" fontId="32" fillId="0" borderId="1" xfId="14" applyNumberFormat="1" applyFont="1" applyBorder="1" applyAlignment="1">
      <alignment horizontal="right" vertical="center" shrinkToFit="1"/>
    </xf>
    <xf numFmtId="180" fontId="32" fillId="0" borderId="37" xfId="14" applyNumberFormat="1" applyFont="1" applyBorder="1" applyAlignment="1">
      <alignment horizontal="right" vertical="center" shrinkToFit="1"/>
    </xf>
    <xf numFmtId="180" fontId="32" fillId="0" borderId="3" xfId="14" applyNumberFormat="1" applyFont="1" applyBorder="1" applyAlignment="1">
      <alignment horizontal="right" vertical="center" shrinkToFit="1"/>
    </xf>
    <xf numFmtId="180" fontId="32" fillId="0" borderId="39" xfId="14" applyNumberFormat="1" applyFont="1" applyBorder="1" applyAlignment="1">
      <alignment horizontal="right" vertical="center" shrinkToFit="1"/>
    </xf>
    <xf numFmtId="0" fontId="46" fillId="0" borderId="41" xfId="14" applyFont="1" applyBorder="1" applyAlignment="1">
      <alignment horizontal="left" vertical="center"/>
    </xf>
    <xf numFmtId="0" fontId="46" fillId="0" borderId="5" xfId="14" applyFont="1" applyBorder="1" applyAlignment="1">
      <alignment horizontal="left" vertical="center"/>
    </xf>
    <xf numFmtId="0" fontId="46" fillId="0" borderId="6" xfId="14" applyFont="1" applyBorder="1" applyAlignment="1">
      <alignment horizontal="left" vertical="center"/>
    </xf>
    <xf numFmtId="180" fontId="32" fillId="0" borderId="7" xfId="14" applyNumberFormat="1" applyFont="1" applyBorder="1" applyAlignment="1">
      <alignment horizontal="right" vertical="center" shrinkToFit="1"/>
    </xf>
    <xf numFmtId="180" fontId="32" fillId="0" borderId="42" xfId="14" applyNumberFormat="1" applyFont="1" applyBorder="1" applyAlignment="1">
      <alignment horizontal="right" vertical="center" shrinkToFit="1"/>
    </xf>
    <xf numFmtId="0" fontId="46" fillId="0" borderId="36" xfId="14" applyFont="1" applyBorder="1" applyAlignment="1">
      <alignment horizontal="left" vertical="center"/>
    </xf>
    <xf numFmtId="0" fontId="46" fillId="0" borderId="0" xfId="14" applyFont="1" applyAlignment="1">
      <alignment horizontal="left" vertical="center"/>
    </xf>
    <xf numFmtId="0" fontId="46" fillId="0" borderId="4" xfId="14" applyFont="1" applyBorder="1" applyAlignment="1">
      <alignment horizontal="left" vertical="center"/>
    </xf>
    <xf numFmtId="0" fontId="46" fillId="0" borderId="32" xfId="14" applyFont="1" applyBorder="1" applyAlignment="1">
      <alignment horizontal="left" vertical="center"/>
    </xf>
    <xf numFmtId="0" fontId="46" fillId="0" borderId="33" xfId="14" applyFont="1" applyBorder="1" applyAlignment="1">
      <alignment horizontal="left" vertical="center"/>
    </xf>
    <xf numFmtId="0" fontId="46" fillId="0" borderId="50" xfId="14" applyFont="1" applyBorder="1" applyAlignment="1">
      <alignment horizontal="left" vertical="center"/>
    </xf>
    <xf numFmtId="180" fontId="32" fillId="0" borderId="54" xfId="14" applyNumberFormat="1" applyFont="1" applyBorder="1" applyAlignment="1">
      <alignment horizontal="right" vertical="center" shrinkToFit="1"/>
    </xf>
    <xf numFmtId="180" fontId="32" fillId="0" borderId="55" xfId="14" applyNumberFormat="1" applyFont="1" applyBorder="1" applyAlignment="1">
      <alignment horizontal="right" vertical="center" shrinkToFit="1"/>
    </xf>
    <xf numFmtId="180" fontId="32" fillId="0" borderId="48" xfId="14" applyNumberFormat="1" applyFont="1" applyBorder="1" applyAlignment="1">
      <alignment horizontal="right" vertical="center" shrinkToFit="1"/>
    </xf>
    <xf numFmtId="180" fontId="32" fillId="0" borderId="49" xfId="14" applyNumberFormat="1" applyFont="1" applyBorder="1" applyAlignment="1">
      <alignment horizontal="right" vertical="center" shrinkToFit="1"/>
    </xf>
    <xf numFmtId="0" fontId="61" fillId="0" borderId="0" xfId="14" applyFont="1" applyAlignment="1">
      <alignment horizontal="right" vertical="center"/>
    </xf>
    <xf numFmtId="0" fontId="33" fillId="0" borderId="0" xfId="14" applyFont="1" applyAlignment="1">
      <alignment horizontal="center" vertical="center"/>
    </xf>
    <xf numFmtId="0" fontId="0" fillId="0" borderId="0" xfId="14" applyFont="1" applyAlignment="1">
      <alignment horizontal="center" vertical="center"/>
    </xf>
    <xf numFmtId="0" fontId="32" fillId="0" borderId="52" xfId="14" applyFont="1" applyBorder="1" applyAlignment="1">
      <alignment horizontal="center" vertical="center"/>
    </xf>
    <xf numFmtId="0" fontId="4" fillId="0" borderId="51" xfId="14" applyBorder="1" applyAlignment="1">
      <alignment horizontal="center" vertical="center"/>
    </xf>
    <xf numFmtId="0" fontId="4" fillId="0" borderId="51" xfId="14" applyBorder="1">
      <alignment vertical="center"/>
    </xf>
    <xf numFmtId="0" fontId="4" fillId="0" borderId="53" xfId="14" applyBorder="1">
      <alignment vertical="center"/>
    </xf>
    <xf numFmtId="0" fontId="4" fillId="0" borderId="45" xfId="14" applyBorder="1">
      <alignment vertical="center"/>
    </xf>
    <xf numFmtId="0" fontId="4" fillId="0" borderId="46" xfId="14" applyBorder="1">
      <alignment vertical="center"/>
    </xf>
    <xf numFmtId="0" fontId="4" fillId="0" borderId="47" xfId="14" applyBorder="1">
      <alignment vertical="center"/>
    </xf>
    <xf numFmtId="0" fontId="7" fillId="0" borderId="54" xfId="14" applyFont="1" applyBorder="1" applyAlignment="1">
      <alignment horizontal="center" vertical="center"/>
    </xf>
    <xf numFmtId="0" fontId="7" fillId="0" borderId="55" xfId="14" applyFont="1" applyBorder="1" applyAlignment="1">
      <alignment horizontal="center" vertical="center"/>
    </xf>
    <xf numFmtId="0" fontId="7" fillId="0" borderId="43" xfId="14" applyFont="1" applyBorder="1" applyAlignment="1">
      <alignment horizontal="center" vertical="center"/>
    </xf>
    <xf numFmtId="0" fontId="7" fillId="0" borderId="44" xfId="14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7" fillId="0" borderId="16" xfId="2" applyFont="1" applyBorder="1" applyAlignment="1">
      <alignment horizontal="left" vertical="center" wrapText="1"/>
    </xf>
    <xf numFmtId="179" fontId="7" fillId="3" borderId="3" xfId="1" applyNumberFormat="1" applyFont="1" applyFill="1" applyBorder="1" applyAlignment="1">
      <alignment vertical="center" wrapText="1"/>
    </xf>
    <xf numFmtId="179" fontId="7" fillId="3" borderId="13" xfId="1" applyNumberFormat="1" applyFont="1" applyFill="1" applyBorder="1" applyAlignment="1">
      <alignment vertical="center" wrapText="1"/>
    </xf>
    <xf numFmtId="0" fontId="7" fillId="0" borderId="3" xfId="2" applyFont="1" applyBorder="1" applyAlignment="1">
      <alignment horizontal="center" vertical="center" wrapText="1"/>
    </xf>
    <xf numFmtId="179" fontId="7" fillId="3" borderId="16" xfId="1" applyNumberFormat="1" applyFont="1" applyFill="1" applyBorder="1" applyAlignment="1">
      <alignment vertical="center" wrapText="1"/>
    </xf>
    <xf numFmtId="179" fontId="18" fillId="3" borderId="3" xfId="1" applyNumberFormat="1" applyFont="1" applyFill="1" applyBorder="1" applyAlignment="1">
      <alignment vertical="center"/>
    </xf>
    <xf numFmtId="179" fontId="18" fillId="3" borderId="13" xfId="1" applyNumberFormat="1" applyFont="1" applyFill="1" applyBorder="1" applyAlignment="1">
      <alignment vertical="center"/>
    </xf>
    <xf numFmtId="0" fontId="7" fillId="0" borderId="16" xfId="2" applyFont="1" applyBorder="1" applyAlignment="1">
      <alignment horizontal="left" vertical="center"/>
    </xf>
    <xf numFmtId="179" fontId="7" fillId="0" borderId="3" xfId="1" applyNumberFormat="1" applyFont="1" applyBorder="1" applyAlignment="1">
      <alignment horizontal="right" vertical="center"/>
    </xf>
    <xf numFmtId="179" fontId="7" fillId="0" borderId="13" xfId="1" applyNumberFormat="1" applyFont="1" applyBorder="1" applyAlignment="1">
      <alignment horizontal="right" vertical="center"/>
    </xf>
    <xf numFmtId="179" fontId="7" fillId="0" borderId="3" xfId="1" applyNumberFormat="1" applyFont="1" applyBorder="1" applyAlignment="1">
      <alignment horizontal="right" vertical="center" wrapText="1"/>
    </xf>
    <xf numFmtId="179" fontId="7" fillId="0" borderId="13" xfId="1" applyNumberFormat="1" applyFont="1" applyBorder="1" applyAlignment="1">
      <alignment horizontal="right" vertical="center" wrapText="1"/>
    </xf>
    <xf numFmtId="179" fontId="7" fillId="0" borderId="16" xfId="1" applyNumberFormat="1" applyFont="1" applyBorder="1" applyAlignment="1">
      <alignment horizontal="right" vertical="center" wrapText="1"/>
    </xf>
    <xf numFmtId="0" fontId="7" fillId="2" borderId="16" xfId="2" applyFont="1" applyFill="1" applyBorder="1" applyAlignment="1">
      <alignment horizontal="left" vertical="center" wrapText="1"/>
    </xf>
    <xf numFmtId="0" fontId="7" fillId="2" borderId="16" xfId="2" applyFont="1" applyFill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179" fontId="7" fillId="3" borderId="3" xfId="1" applyNumberFormat="1" applyFont="1" applyFill="1" applyBorder="1" applyAlignment="1">
      <alignment vertical="center"/>
    </xf>
    <xf numFmtId="179" fontId="7" fillId="3" borderId="13" xfId="1" applyNumberFormat="1" applyFont="1" applyFill="1" applyBorder="1" applyAlignment="1">
      <alignment vertical="center"/>
    </xf>
    <xf numFmtId="0" fontId="7" fillId="0" borderId="16" xfId="2" applyFont="1" applyFill="1" applyBorder="1" applyAlignment="1">
      <alignment horizontal="left" vertical="center"/>
    </xf>
    <xf numFmtId="179" fontId="7" fillId="0" borderId="3" xfId="1" applyNumberFormat="1" applyFont="1" applyFill="1" applyBorder="1" applyAlignment="1">
      <alignment horizontal="right" vertical="center" wrapText="1"/>
    </xf>
    <xf numFmtId="179" fontId="7" fillId="0" borderId="13" xfId="1" applyNumberFormat="1" applyFont="1" applyFill="1" applyBorder="1" applyAlignment="1">
      <alignment horizontal="right" vertical="center" wrapText="1"/>
    </xf>
    <xf numFmtId="0" fontId="7" fillId="0" borderId="16" xfId="2" applyFont="1" applyFill="1" applyBorder="1" applyAlignment="1">
      <alignment horizontal="left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179" fontId="7" fillId="0" borderId="2" xfId="1" applyNumberFormat="1" applyFont="1" applyBorder="1" applyAlignment="1">
      <alignment horizontal="right" vertical="center" wrapText="1"/>
    </xf>
    <xf numFmtId="179" fontId="18" fillId="0" borderId="16" xfId="1" applyNumberFormat="1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16" xfId="2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8" fillId="0" borderId="16" xfId="0" applyFont="1" applyFill="1" applyBorder="1" applyAlignment="1">
      <alignment vertical="center" shrinkToFit="1"/>
    </xf>
    <xf numFmtId="0" fontId="18" fillId="0" borderId="3" xfId="0" applyFont="1" applyFill="1" applyBorder="1" applyAlignment="1">
      <alignment vertical="center" shrinkToFit="1"/>
    </xf>
    <xf numFmtId="0" fontId="18" fillId="0" borderId="13" xfId="0" applyFont="1" applyFill="1" applyBorder="1" applyAlignment="1">
      <alignment vertical="center" shrinkToFit="1"/>
    </xf>
    <xf numFmtId="179" fontId="18" fillId="0" borderId="3" xfId="1" applyNumberFormat="1" applyFont="1" applyFill="1" applyBorder="1" applyAlignment="1">
      <alignment horizontal="right" vertical="center"/>
    </xf>
    <xf numFmtId="179" fontId="18" fillId="0" borderId="13" xfId="1" applyNumberFormat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7" fillId="0" borderId="16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13" xfId="0" applyFont="1" applyBorder="1" applyAlignment="1">
      <alignment vertical="center" shrinkToFit="1"/>
    </xf>
    <xf numFmtId="179" fontId="18" fillId="0" borderId="3" xfId="1" applyNumberFormat="1" applyFont="1" applyBorder="1" applyAlignment="1">
      <alignment horizontal="right" vertical="center"/>
    </xf>
    <xf numFmtId="179" fontId="18" fillId="0" borderId="13" xfId="1" applyNumberFormat="1" applyFont="1" applyBorder="1" applyAlignment="1">
      <alignment horizontal="right" vertical="center"/>
    </xf>
    <xf numFmtId="0" fontId="18" fillId="0" borderId="18" xfId="0" applyFont="1" applyBorder="1" applyAlignment="1">
      <alignment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left" vertical="center"/>
    </xf>
    <xf numFmtId="0" fontId="18" fillId="0" borderId="2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 wrapText="1"/>
    </xf>
    <xf numFmtId="0" fontId="18" fillId="2" borderId="15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179" fontId="18" fillId="3" borderId="3" xfId="1" applyNumberFormat="1" applyFont="1" applyFill="1" applyBorder="1" applyAlignment="1">
      <alignment horizontal="right" vertical="center"/>
    </xf>
    <xf numFmtId="179" fontId="18" fillId="3" borderId="2" xfId="1" applyNumberFormat="1" applyFont="1" applyFill="1" applyBorder="1" applyAlignment="1">
      <alignment horizontal="right" vertical="center"/>
    </xf>
    <xf numFmtId="0" fontId="18" fillId="0" borderId="8" xfId="0" applyFont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 shrinkToFit="1"/>
    </xf>
    <xf numFmtId="179" fontId="18" fillId="3" borderId="13" xfId="1" applyNumberFormat="1" applyFont="1" applyFill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0" fontId="7" fillId="0" borderId="16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3" xfId="3" applyFont="1" applyBorder="1" applyAlignment="1">
      <alignment vertical="center"/>
    </xf>
    <xf numFmtId="0" fontId="7" fillId="0" borderId="13" xfId="3" applyFont="1" applyBorder="1" applyAlignment="1">
      <alignment vertical="center"/>
    </xf>
    <xf numFmtId="0" fontId="7" fillId="0" borderId="18" xfId="3" applyFont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66" fillId="0" borderId="13" xfId="0" applyFont="1" applyFill="1" applyBorder="1" applyAlignment="1">
      <alignment horizontal="center" vertical="center"/>
    </xf>
    <xf numFmtId="38" fontId="21" fillId="0" borderId="0" xfId="1" applyFont="1" applyFill="1" applyAlignment="1">
      <alignment horizontal="left" vertical="center" wrapText="1"/>
    </xf>
    <xf numFmtId="38" fontId="27" fillId="0" borderId="0" xfId="1" applyFont="1" applyFill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</cellXfs>
  <cellStyles count="16">
    <cellStyle name="桁区切り" xfId="1" builtinId="6"/>
    <cellStyle name="桁区切り 2" xfId="15" xr:uid="{9A075B9E-AEE6-4716-9D79-E906D6CDE187}"/>
    <cellStyle name="桁区切り 3" xfId="9" xr:uid="{69121B09-D0F9-4409-AD82-88CD4A166CBD}"/>
    <cellStyle name="桁区切り 4" xfId="7" xr:uid="{50AFDD04-27E1-4791-ADAC-7A7B02D7161F}"/>
    <cellStyle name="標準" xfId="0" builtinId="0"/>
    <cellStyle name="標準 10" xfId="6" xr:uid="{0B2015CB-A7F7-42AF-9207-757C1A4A81F5}"/>
    <cellStyle name="標準 2" xfId="2" xr:uid="{00000000-0005-0000-0000-000002000000}"/>
    <cellStyle name="標準 2 2" xfId="5" xr:uid="{1965CAFC-813E-4DF1-8859-076469A59141}"/>
    <cellStyle name="標準 3" xfId="12" xr:uid="{23AB1ECA-A292-41BC-AB3F-E8616EA7325B}"/>
    <cellStyle name="標準 6" xfId="10" xr:uid="{22628CD7-9C8C-466C-AA17-A23C91DDC388}"/>
    <cellStyle name="標準 7" xfId="11" xr:uid="{46E8DD10-D5FD-4352-A342-119C845D949F}"/>
    <cellStyle name="標準 9" xfId="14" xr:uid="{1D8EFA85-0D8F-4BA2-ACE7-89893B1F7C47}"/>
    <cellStyle name="標準_03.04.01.財務諸表雛形_様式_桜内案１_コピー03　普通会計４表2006.12.23_仕訳" xfId="8" xr:uid="{14DFCBB9-E5D0-4416-AFCC-3DEA9F2109D4}"/>
    <cellStyle name="標準_附属明細表PL・NW・WS　20060423修正版" xfId="3" xr:uid="{00000000-0005-0000-0000-000003000000}"/>
    <cellStyle name="標準_別冊１　Ｐ2～Ｐ5　普通会計４表20070113_仕訳" xfId="13" xr:uid="{C4E2DCC7-9ADC-494A-B9BF-EDF5FF73CF17}"/>
    <cellStyle name="標準１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B3F7-F74E-477E-8EBC-C7D8C6D0DD83}">
  <sheetPr>
    <tabColor rgb="FF00B0F0"/>
    <pageSetUpPr fitToPage="1"/>
  </sheetPr>
  <dimension ref="A1:AQ282"/>
  <sheetViews>
    <sheetView workbookViewId="0">
      <selection activeCell="P10" sqref="P10:Q10"/>
    </sheetView>
  </sheetViews>
  <sheetFormatPr defaultColWidth="9" defaultRowHeight="18" customHeight="1"/>
  <cols>
    <col min="1" max="1" width="0.5" style="162" customWidth="1"/>
    <col min="2" max="12" width="2.125" style="162" customWidth="1"/>
    <col min="13" max="13" width="13.875" style="162" customWidth="1"/>
    <col min="14" max="15" width="9.125" style="162" customWidth="1"/>
    <col min="16" max="17" width="2.125" style="162" customWidth="1"/>
    <col min="18" max="25" width="3.875" style="162" customWidth="1"/>
    <col min="26" max="26" width="4.125" style="162" customWidth="1"/>
    <col min="27" max="28" width="9.125" style="162" customWidth="1"/>
    <col min="29" max="29" width="0.5" style="162" customWidth="1"/>
    <col min="30" max="41" width="9" style="162" hidden="1" customWidth="1"/>
    <col min="42" max="43" width="9" style="163" hidden="1" customWidth="1"/>
    <col min="44" max="16384" width="9" style="162"/>
  </cols>
  <sheetData>
    <row r="1" spans="1:43" ht="18" customHeight="1">
      <c r="B1" s="413" t="s">
        <v>213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</row>
    <row r="2" spans="1:43" ht="23.45" customHeight="1">
      <c r="A2" s="164"/>
      <c r="B2" s="414" t="s">
        <v>396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</row>
    <row r="3" spans="1:43" ht="21" customHeight="1">
      <c r="B3" s="415" t="s">
        <v>397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</row>
    <row r="4" spans="1:43" s="165" customFormat="1" ht="16.5" customHeight="1" thickBot="1">
      <c r="B4" s="166"/>
      <c r="AB4" s="167" t="s">
        <v>216</v>
      </c>
      <c r="AP4" s="168" t="s">
        <v>217</v>
      </c>
      <c r="AQ4" s="168"/>
    </row>
    <row r="5" spans="1:43" s="169" customFormat="1" ht="14.25" customHeight="1" thickBot="1">
      <c r="B5" s="399" t="s">
        <v>218</v>
      </c>
      <c r="C5" s="400"/>
      <c r="D5" s="400"/>
      <c r="E5" s="400"/>
      <c r="F5" s="400"/>
      <c r="G5" s="400"/>
      <c r="H5" s="400"/>
      <c r="I5" s="416"/>
      <c r="J5" s="416"/>
      <c r="K5" s="416"/>
      <c r="L5" s="416"/>
      <c r="M5" s="416"/>
      <c r="N5" s="417" t="s">
        <v>219</v>
      </c>
      <c r="O5" s="418"/>
      <c r="P5" s="400" t="s">
        <v>218</v>
      </c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17" t="s">
        <v>219</v>
      </c>
      <c r="AB5" s="418"/>
      <c r="AP5" s="170" t="s">
        <v>220</v>
      </c>
      <c r="AQ5" s="170" t="s">
        <v>219</v>
      </c>
    </row>
    <row r="6" spans="1:43" ht="14.65" customHeight="1">
      <c r="B6" s="171" t="s">
        <v>221</v>
      </c>
      <c r="C6" s="166"/>
      <c r="D6" s="172"/>
      <c r="E6" s="173"/>
      <c r="F6" s="173"/>
      <c r="G6" s="173"/>
      <c r="H6" s="173"/>
      <c r="I6" s="166"/>
      <c r="J6" s="166"/>
      <c r="K6" s="166"/>
      <c r="L6" s="166"/>
      <c r="M6" s="166"/>
      <c r="N6" s="387"/>
      <c r="O6" s="388"/>
      <c r="P6" s="174" t="s">
        <v>222</v>
      </c>
      <c r="Q6" s="174"/>
      <c r="R6" s="174"/>
      <c r="S6" s="174"/>
      <c r="T6" s="174"/>
      <c r="U6" s="174"/>
      <c r="V6" s="166"/>
      <c r="W6" s="166"/>
      <c r="X6" s="166"/>
      <c r="Y6" s="166"/>
      <c r="Z6" s="166"/>
      <c r="AA6" s="387"/>
      <c r="AB6" s="388"/>
      <c r="AP6" s="175">
        <v>2</v>
      </c>
      <c r="AQ6" s="176">
        <v>16081514570</v>
      </c>
    </row>
    <row r="7" spans="1:43" ht="14.65" customHeight="1">
      <c r="B7" s="177"/>
      <c r="C7" s="172" t="s">
        <v>223</v>
      </c>
      <c r="D7" s="172"/>
      <c r="E7" s="172"/>
      <c r="F7" s="172"/>
      <c r="G7" s="172"/>
      <c r="H7" s="172"/>
      <c r="I7" s="166"/>
      <c r="J7" s="166"/>
      <c r="K7" s="166"/>
      <c r="L7" s="166"/>
      <c r="M7" s="166"/>
      <c r="N7" s="387">
        <v>16081514570</v>
      </c>
      <c r="O7" s="388"/>
      <c r="P7" s="174"/>
      <c r="Q7" s="172" t="s">
        <v>224</v>
      </c>
      <c r="R7" s="172"/>
      <c r="S7" s="172"/>
      <c r="T7" s="172"/>
      <c r="U7" s="172"/>
      <c r="V7" s="166"/>
      <c r="W7" s="166"/>
      <c r="X7" s="166"/>
      <c r="Y7" s="166"/>
      <c r="Z7" s="166"/>
      <c r="AA7" s="387">
        <v>3475749913</v>
      </c>
      <c r="AB7" s="388"/>
      <c r="AP7" s="175">
        <v>3</v>
      </c>
      <c r="AQ7" s="176">
        <v>15614352026</v>
      </c>
    </row>
    <row r="8" spans="1:43" ht="14.65" customHeight="1">
      <c r="B8" s="177"/>
      <c r="C8" s="172"/>
      <c r="D8" s="172" t="s">
        <v>225</v>
      </c>
      <c r="E8" s="172"/>
      <c r="F8" s="172"/>
      <c r="G8" s="172"/>
      <c r="H8" s="172"/>
      <c r="I8" s="166"/>
      <c r="J8" s="166"/>
      <c r="K8" s="166"/>
      <c r="L8" s="166"/>
      <c r="M8" s="166"/>
      <c r="N8" s="387">
        <v>15614352026</v>
      </c>
      <c r="O8" s="388"/>
      <c r="P8" s="174"/>
      <c r="Q8" s="172"/>
      <c r="R8" s="172" t="s">
        <v>226</v>
      </c>
      <c r="S8" s="172"/>
      <c r="T8" s="172"/>
      <c r="U8" s="172"/>
      <c r="V8" s="166"/>
      <c r="W8" s="166"/>
      <c r="X8" s="166"/>
      <c r="Y8" s="166"/>
      <c r="Z8" s="166"/>
      <c r="AA8" s="387">
        <v>2896629913</v>
      </c>
      <c r="AB8" s="388"/>
      <c r="AP8" s="175">
        <v>4</v>
      </c>
      <c r="AQ8" s="176">
        <v>4707957781</v>
      </c>
    </row>
    <row r="9" spans="1:43" ht="14.65" customHeight="1">
      <c r="B9" s="177"/>
      <c r="C9" s="172"/>
      <c r="D9" s="172"/>
      <c r="E9" s="172" t="s">
        <v>227</v>
      </c>
      <c r="F9" s="172"/>
      <c r="G9" s="172"/>
      <c r="H9" s="172"/>
      <c r="I9" s="166"/>
      <c r="J9" s="166"/>
      <c r="K9" s="166"/>
      <c r="L9" s="166"/>
      <c r="M9" s="166"/>
      <c r="N9" s="387">
        <v>4707957781</v>
      </c>
      <c r="O9" s="388"/>
      <c r="P9" s="174"/>
      <c r="Q9" s="172"/>
      <c r="R9" s="178" t="s">
        <v>228</v>
      </c>
      <c r="S9" s="172"/>
      <c r="T9" s="172"/>
      <c r="U9" s="172"/>
      <c r="V9" s="166"/>
      <c r="W9" s="166"/>
      <c r="X9" s="166"/>
      <c r="Y9" s="166"/>
      <c r="Z9" s="166"/>
      <c r="AA9" s="387" t="s">
        <v>205</v>
      </c>
      <c r="AB9" s="388"/>
      <c r="AP9" s="175">
        <v>5</v>
      </c>
      <c r="AQ9" s="176">
        <v>1268092059</v>
      </c>
    </row>
    <row r="10" spans="1:43" ht="14.65" customHeight="1">
      <c r="B10" s="177"/>
      <c r="C10" s="172"/>
      <c r="D10" s="172"/>
      <c r="E10" s="172"/>
      <c r="F10" s="172" t="s">
        <v>229</v>
      </c>
      <c r="G10" s="172"/>
      <c r="H10" s="172"/>
      <c r="I10" s="166"/>
      <c r="J10" s="166"/>
      <c r="K10" s="166"/>
      <c r="L10" s="166"/>
      <c r="M10" s="166"/>
      <c r="N10" s="387">
        <v>1268092059</v>
      </c>
      <c r="O10" s="388"/>
      <c r="P10" s="174"/>
      <c r="Q10" s="172"/>
      <c r="R10" s="172" t="s">
        <v>230</v>
      </c>
      <c r="S10" s="172"/>
      <c r="T10" s="172"/>
      <c r="U10" s="172"/>
      <c r="V10" s="166"/>
      <c r="W10" s="166"/>
      <c r="X10" s="166"/>
      <c r="Y10" s="166"/>
      <c r="Z10" s="166"/>
      <c r="AA10" s="387">
        <v>579120000</v>
      </c>
      <c r="AB10" s="388"/>
      <c r="AP10" s="175">
        <v>6</v>
      </c>
      <c r="AQ10" s="176">
        <v>294534664</v>
      </c>
    </row>
    <row r="11" spans="1:43" ht="14.65" customHeight="1">
      <c r="B11" s="177"/>
      <c r="C11" s="172"/>
      <c r="D11" s="172"/>
      <c r="E11" s="172"/>
      <c r="F11" s="172" t="s">
        <v>231</v>
      </c>
      <c r="G11" s="172"/>
      <c r="H11" s="172"/>
      <c r="I11" s="166"/>
      <c r="J11" s="166"/>
      <c r="K11" s="166"/>
      <c r="L11" s="166"/>
      <c r="M11" s="166"/>
      <c r="N11" s="387">
        <v>294534664</v>
      </c>
      <c r="O11" s="388"/>
      <c r="P11" s="174"/>
      <c r="Q11" s="172"/>
      <c r="R11" s="172" t="s">
        <v>232</v>
      </c>
      <c r="S11" s="172"/>
      <c r="T11" s="172"/>
      <c r="U11" s="172"/>
      <c r="V11" s="166"/>
      <c r="W11" s="166"/>
      <c r="X11" s="166"/>
      <c r="Y11" s="166"/>
      <c r="Z11" s="166"/>
      <c r="AA11" s="387" t="s">
        <v>205</v>
      </c>
      <c r="AB11" s="388"/>
      <c r="AP11" s="175">
        <v>7</v>
      </c>
      <c r="AQ11" s="176">
        <v>6988028400</v>
      </c>
    </row>
    <row r="12" spans="1:43" ht="14.65" customHeight="1">
      <c r="B12" s="177"/>
      <c r="C12" s="172"/>
      <c r="D12" s="172"/>
      <c r="E12" s="172"/>
      <c r="F12" s="172" t="s">
        <v>233</v>
      </c>
      <c r="G12" s="172"/>
      <c r="H12" s="172"/>
      <c r="I12" s="166"/>
      <c r="J12" s="166"/>
      <c r="K12" s="166"/>
      <c r="L12" s="166"/>
      <c r="M12" s="166"/>
      <c r="N12" s="387">
        <v>6988028400</v>
      </c>
      <c r="O12" s="388"/>
      <c r="P12" s="174"/>
      <c r="Q12" s="174"/>
      <c r="R12" s="172" t="s">
        <v>234</v>
      </c>
      <c r="S12" s="172"/>
      <c r="T12" s="172"/>
      <c r="U12" s="172"/>
      <c r="V12" s="166"/>
      <c r="W12" s="166"/>
      <c r="X12" s="166"/>
      <c r="Y12" s="166"/>
      <c r="Z12" s="166"/>
      <c r="AA12" s="387" t="s">
        <v>205</v>
      </c>
      <c r="AB12" s="388"/>
      <c r="AP12" s="175">
        <v>8</v>
      </c>
      <c r="AQ12" s="176">
        <v>-4320159470</v>
      </c>
    </row>
    <row r="13" spans="1:43" ht="14.65" customHeight="1">
      <c r="B13" s="177"/>
      <c r="C13" s="172"/>
      <c r="D13" s="172"/>
      <c r="E13" s="172"/>
      <c r="F13" s="172" t="s">
        <v>235</v>
      </c>
      <c r="G13" s="172"/>
      <c r="H13" s="172"/>
      <c r="I13" s="166"/>
      <c r="J13" s="166"/>
      <c r="K13" s="166"/>
      <c r="L13" s="166"/>
      <c r="M13" s="166"/>
      <c r="N13" s="387">
        <v>-4320159470</v>
      </c>
      <c r="O13" s="388"/>
      <c r="P13" s="174"/>
      <c r="Q13" s="172" t="s">
        <v>236</v>
      </c>
      <c r="R13" s="172"/>
      <c r="S13" s="172"/>
      <c r="T13" s="172"/>
      <c r="U13" s="172"/>
      <c r="V13" s="166"/>
      <c r="W13" s="166"/>
      <c r="X13" s="166"/>
      <c r="Y13" s="166"/>
      <c r="Z13" s="166"/>
      <c r="AA13" s="387">
        <v>298808294</v>
      </c>
      <c r="AB13" s="388"/>
      <c r="AP13" s="175">
        <v>9</v>
      </c>
      <c r="AQ13" s="176">
        <v>1264021600</v>
      </c>
    </row>
    <row r="14" spans="1:43" ht="14.65" customHeight="1">
      <c r="B14" s="177"/>
      <c r="C14" s="172"/>
      <c r="D14" s="172"/>
      <c r="E14" s="172"/>
      <c r="F14" s="172" t="s">
        <v>237</v>
      </c>
      <c r="G14" s="172"/>
      <c r="H14" s="172"/>
      <c r="I14" s="166"/>
      <c r="J14" s="166"/>
      <c r="K14" s="166"/>
      <c r="L14" s="166"/>
      <c r="M14" s="166"/>
      <c r="N14" s="387">
        <v>1264021600</v>
      </c>
      <c r="O14" s="388"/>
      <c r="P14" s="174"/>
      <c r="Q14" s="174"/>
      <c r="R14" s="178" t="s">
        <v>238</v>
      </c>
      <c r="S14" s="172"/>
      <c r="T14" s="172"/>
      <c r="U14" s="172"/>
      <c r="V14" s="166"/>
      <c r="W14" s="166"/>
      <c r="X14" s="166"/>
      <c r="Y14" s="166"/>
      <c r="Z14" s="166"/>
      <c r="AA14" s="387">
        <v>250337413</v>
      </c>
      <c r="AB14" s="388"/>
      <c r="AP14" s="175">
        <v>10</v>
      </c>
      <c r="AQ14" s="176">
        <v>-786559472</v>
      </c>
    </row>
    <row r="15" spans="1:43" ht="14.65" customHeight="1">
      <c r="B15" s="177"/>
      <c r="C15" s="172"/>
      <c r="D15" s="172"/>
      <c r="E15" s="172"/>
      <c r="F15" s="172" t="s">
        <v>239</v>
      </c>
      <c r="G15" s="172"/>
      <c r="H15" s="172"/>
      <c r="I15" s="166"/>
      <c r="J15" s="166"/>
      <c r="K15" s="166"/>
      <c r="L15" s="166"/>
      <c r="M15" s="166"/>
      <c r="N15" s="387">
        <v>-786559472</v>
      </c>
      <c r="O15" s="388"/>
      <c r="P15" s="174"/>
      <c r="Q15" s="174"/>
      <c r="R15" s="178" t="s">
        <v>240</v>
      </c>
      <c r="S15" s="178"/>
      <c r="T15" s="178"/>
      <c r="U15" s="178"/>
      <c r="V15" s="180"/>
      <c r="W15" s="180"/>
      <c r="X15" s="180"/>
      <c r="Y15" s="180"/>
      <c r="Z15" s="180"/>
      <c r="AA15" s="387" t="s">
        <v>205</v>
      </c>
      <c r="AB15" s="388"/>
      <c r="AP15" s="175">
        <v>11</v>
      </c>
      <c r="AQ15" s="176" t="s">
        <v>205</v>
      </c>
    </row>
    <row r="16" spans="1:43" ht="14.65" customHeight="1">
      <c r="B16" s="177"/>
      <c r="C16" s="172"/>
      <c r="D16" s="172"/>
      <c r="E16" s="172"/>
      <c r="F16" s="172" t="s">
        <v>241</v>
      </c>
      <c r="G16" s="181"/>
      <c r="H16" s="181"/>
      <c r="I16" s="182"/>
      <c r="J16" s="182"/>
      <c r="K16" s="182"/>
      <c r="L16" s="182"/>
      <c r="M16" s="182"/>
      <c r="N16" s="387" t="s">
        <v>205</v>
      </c>
      <c r="O16" s="388"/>
      <c r="P16" s="174"/>
      <c r="Q16" s="174"/>
      <c r="R16" s="178" t="s">
        <v>242</v>
      </c>
      <c r="S16" s="178"/>
      <c r="T16" s="178"/>
      <c r="U16" s="178"/>
      <c r="V16" s="180"/>
      <c r="W16" s="180"/>
      <c r="X16" s="180"/>
      <c r="Y16" s="180"/>
      <c r="Z16" s="180"/>
      <c r="AA16" s="387" t="s">
        <v>205</v>
      </c>
      <c r="AB16" s="388"/>
      <c r="AP16" s="175">
        <v>12</v>
      </c>
      <c r="AQ16" s="176" t="s">
        <v>205</v>
      </c>
    </row>
    <row r="17" spans="2:43" ht="14.65" customHeight="1">
      <c r="B17" s="177"/>
      <c r="C17" s="172"/>
      <c r="D17" s="172"/>
      <c r="E17" s="172"/>
      <c r="F17" s="172" t="s">
        <v>243</v>
      </c>
      <c r="G17" s="181"/>
      <c r="H17" s="181"/>
      <c r="I17" s="182"/>
      <c r="J17" s="182"/>
      <c r="K17" s="182"/>
      <c r="L17" s="182"/>
      <c r="M17" s="182"/>
      <c r="N17" s="387" t="s">
        <v>205</v>
      </c>
      <c r="O17" s="388"/>
      <c r="P17" s="166"/>
      <c r="Q17" s="174"/>
      <c r="R17" s="178" t="s">
        <v>244</v>
      </c>
      <c r="S17" s="178"/>
      <c r="T17" s="178"/>
      <c r="U17" s="178"/>
      <c r="V17" s="180"/>
      <c r="W17" s="180"/>
      <c r="X17" s="180"/>
      <c r="Y17" s="180"/>
      <c r="Z17" s="180"/>
      <c r="AA17" s="387" t="s">
        <v>205</v>
      </c>
      <c r="AB17" s="388"/>
      <c r="AP17" s="175">
        <v>13</v>
      </c>
      <c r="AQ17" s="176" t="s">
        <v>205</v>
      </c>
    </row>
    <row r="18" spans="2:43" ht="14.65" customHeight="1">
      <c r="B18" s="177"/>
      <c r="C18" s="172"/>
      <c r="D18" s="172"/>
      <c r="E18" s="172"/>
      <c r="F18" s="172" t="s">
        <v>245</v>
      </c>
      <c r="G18" s="181"/>
      <c r="H18" s="181"/>
      <c r="I18" s="182"/>
      <c r="J18" s="182"/>
      <c r="K18" s="182"/>
      <c r="L18" s="182"/>
      <c r="M18" s="182"/>
      <c r="N18" s="387" t="s">
        <v>205</v>
      </c>
      <c r="O18" s="388"/>
      <c r="P18" s="166"/>
      <c r="Q18" s="174"/>
      <c r="R18" s="178" t="s">
        <v>246</v>
      </c>
      <c r="S18" s="178"/>
      <c r="T18" s="178"/>
      <c r="U18" s="178"/>
      <c r="V18" s="180"/>
      <c r="W18" s="180"/>
      <c r="X18" s="180"/>
      <c r="Y18" s="180"/>
      <c r="Z18" s="180"/>
      <c r="AA18" s="387" t="s">
        <v>205</v>
      </c>
      <c r="AB18" s="388"/>
      <c r="AP18" s="175">
        <v>14</v>
      </c>
      <c r="AQ18" s="176" t="s">
        <v>205</v>
      </c>
    </row>
    <row r="19" spans="2:43" ht="14.65" customHeight="1">
      <c r="B19" s="177"/>
      <c r="C19" s="172"/>
      <c r="D19" s="172"/>
      <c r="E19" s="172"/>
      <c r="F19" s="172" t="s">
        <v>247</v>
      </c>
      <c r="G19" s="181"/>
      <c r="H19" s="181"/>
      <c r="I19" s="182"/>
      <c r="J19" s="182"/>
      <c r="K19" s="182"/>
      <c r="L19" s="182"/>
      <c r="M19" s="182"/>
      <c r="N19" s="387" t="s">
        <v>205</v>
      </c>
      <c r="O19" s="388"/>
      <c r="P19" s="174"/>
      <c r="Q19" s="174"/>
      <c r="R19" s="172" t="s">
        <v>248</v>
      </c>
      <c r="S19" s="172"/>
      <c r="T19" s="172"/>
      <c r="U19" s="172"/>
      <c r="V19" s="166"/>
      <c r="W19" s="166"/>
      <c r="X19" s="166"/>
      <c r="Y19" s="166"/>
      <c r="Z19" s="166"/>
      <c r="AA19" s="387">
        <v>31032953</v>
      </c>
      <c r="AB19" s="388"/>
      <c r="AP19" s="175">
        <v>15</v>
      </c>
      <c r="AQ19" s="176" t="s">
        <v>205</v>
      </c>
    </row>
    <row r="20" spans="2:43" ht="14.65" customHeight="1">
      <c r="B20" s="177"/>
      <c r="C20" s="172"/>
      <c r="D20" s="172"/>
      <c r="E20" s="172"/>
      <c r="F20" s="172" t="s">
        <v>249</v>
      </c>
      <c r="G20" s="181"/>
      <c r="H20" s="181"/>
      <c r="I20" s="182"/>
      <c r="J20" s="182"/>
      <c r="K20" s="182"/>
      <c r="L20" s="182"/>
      <c r="M20" s="182"/>
      <c r="N20" s="387" t="s">
        <v>205</v>
      </c>
      <c r="O20" s="388"/>
      <c r="P20" s="174"/>
      <c r="Q20" s="174"/>
      <c r="R20" s="178" t="s">
        <v>250</v>
      </c>
      <c r="S20" s="174"/>
      <c r="T20" s="174"/>
      <c r="U20" s="174"/>
      <c r="V20" s="166"/>
      <c r="W20" s="166"/>
      <c r="X20" s="166"/>
      <c r="Y20" s="166"/>
      <c r="Z20" s="166"/>
      <c r="AA20" s="387">
        <v>17437928</v>
      </c>
      <c r="AB20" s="388"/>
      <c r="AP20" s="175">
        <v>16</v>
      </c>
      <c r="AQ20" s="176" t="s">
        <v>205</v>
      </c>
    </row>
    <row r="21" spans="2:43" ht="14.65" customHeight="1">
      <c r="B21" s="177"/>
      <c r="C21" s="172"/>
      <c r="D21" s="172"/>
      <c r="E21" s="172"/>
      <c r="F21" s="172" t="s">
        <v>251</v>
      </c>
      <c r="G21" s="181"/>
      <c r="H21" s="181"/>
      <c r="I21" s="182"/>
      <c r="J21" s="182"/>
      <c r="K21" s="182"/>
      <c r="L21" s="182"/>
      <c r="M21" s="182"/>
      <c r="N21" s="387" t="s">
        <v>205</v>
      </c>
      <c r="O21" s="388"/>
      <c r="P21" s="174"/>
      <c r="Q21" s="174"/>
      <c r="R21" s="174" t="s">
        <v>234</v>
      </c>
      <c r="S21" s="174"/>
      <c r="T21" s="174"/>
      <c r="U21" s="174"/>
      <c r="V21" s="166"/>
      <c r="W21" s="166"/>
      <c r="X21" s="166"/>
      <c r="Y21" s="166"/>
      <c r="Z21" s="166"/>
      <c r="AA21" s="387" t="s">
        <v>205</v>
      </c>
      <c r="AB21" s="388"/>
      <c r="AP21" s="175">
        <v>17</v>
      </c>
      <c r="AQ21" s="176" t="s">
        <v>205</v>
      </c>
    </row>
    <row r="22" spans="2:43" ht="14.65" customHeight="1">
      <c r="B22" s="177"/>
      <c r="C22" s="172"/>
      <c r="D22" s="172"/>
      <c r="E22" s="172"/>
      <c r="F22" s="172" t="s">
        <v>234</v>
      </c>
      <c r="G22" s="172"/>
      <c r="H22" s="172"/>
      <c r="I22" s="166"/>
      <c r="J22" s="166"/>
      <c r="K22" s="166"/>
      <c r="L22" s="166"/>
      <c r="M22" s="166"/>
      <c r="N22" s="387" t="s">
        <v>205</v>
      </c>
      <c r="O22" s="388"/>
      <c r="P22" s="407" t="s">
        <v>252</v>
      </c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9">
        <v>3774558207</v>
      </c>
      <c r="AB22" s="410"/>
      <c r="AP22" s="175">
        <v>18</v>
      </c>
      <c r="AQ22" s="176" t="s">
        <v>205</v>
      </c>
    </row>
    <row r="23" spans="2:43" ht="14.65" customHeight="1">
      <c r="B23" s="177"/>
      <c r="C23" s="172"/>
      <c r="D23" s="172"/>
      <c r="E23" s="172"/>
      <c r="F23" s="172" t="s">
        <v>253</v>
      </c>
      <c r="G23" s="172"/>
      <c r="H23" s="172"/>
      <c r="I23" s="166"/>
      <c r="J23" s="166"/>
      <c r="K23" s="166"/>
      <c r="L23" s="166"/>
      <c r="M23" s="166"/>
      <c r="N23" s="387" t="s">
        <v>205</v>
      </c>
      <c r="O23" s="388"/>
      <c r="P23" s="174" t="s">
        <v>254</v>
      </c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411"/>
      <c r="AB23" s="412"/>
      <c r="AP23" s="175">
        <v>19</v>
      </c>
      <c r="AQ23" s="176" t="s">
        <v>205</v>
      </c>
    </row>
    <row r="24" spans="2:43" ht="14.65" customHeight="1">
      <c r="B24" s="177"/>
      <c r="C24" s="172"/>
      <c r="D24" s="172"/>
      <c r="E24" s="172"/>
      <c r="F24" s="172" t="s">
        <v>255</v>
      </c>
      <c r="G24" s="172"/>
      <c r="H24" s="172"/>
      <c r="I24" s="166"/>
      <c r="J24" s="166"/>
      <c r="K24" s="166"/>
      <c r="L24" s="166"/>
      <c r="M24" s="166"/>
      <c r="N24" s="387" t="s">
        <v>205</v>
      </c>
      <c r="O24" s="388"/>
      <c r="P24" s="174"/>
      <c r="Q24" s="178" t="s">
        <v>256</v>
      </c>
      <c r="R24" s="184"/>
      <c r="S24" s="184"/>
      <c r="T24" s="184"/>
      <c r="U24" s="184"/>
      <c r="V24" s="185"/>
      <c r="W24" s="185"/>
      <c r="X24" s="185"/>
      <c r="Y24" s="185"/>
      <c r="Z24" s="185"/>
      <c r="AA24" s="387">
        <v>17364848821</v>
      </c>
      <c r="AB24" s="388"/>
      <c r="AP24" s="175">
        <v>20</v>
      </c>
      <c r="AQ24" s="176">
        <v>10877988089</v>
      </c>
    </row>
    <row r="25" spans="2:43" ht="14.65" customHeight="1">
      <c r="B25" s="177"/>
      <c r="C25" s="172"/>
      <c r="D25" s="172"/>
      <c r="E25" s="172" t="s">
        <v>257</v>
      </c>
      <c r="F25" s="172"/>
      <c r="G25" s="172"/>
      <c r="H25" s="172"/>
      <c r="I25" s="166"/>
      <c r="J25" s="166"/>
      <c r="K25" s="166"/>
      <c r="L25" s="166"/>
      <c r="M25" s="166"/>
      <c r="N25" s="387">
        <v>10877988089</v>
      </c>
      <c r="O25" s="388"/>
      <c r="P25" s="174"/>
      <c r="Q25" s="166" t="s">
        <v>258</v>
      </c>
      <c r="R25" s="184"/>
      <c r="S25" s="184"/>
      <c r="T25" s="184"/>
      <c r="U25" s="184"/>
      <c r="V25" s="185"/>
      <c r="W25" s="185"/>
      <c r="X25" s="185"/>
      <c r="Y25" s="185"/>
      <c r="Z25" s="185"/>
      <c r="AA25" s="387">
        <v>-3570831987</v>
      </c>
      <c r="AB25" s="388"/>
      <c r="AP25" s="175">
        <v>21</v>
      </c>
      <c r="AQ25" s="176">
        <v>52843524</v>
      </c>
    </row>
    <row r="26" spans="2:43" ht="14.65" customHeight="1">
      <c r="B26" s="177"/>
      <c r="C26" s="172"/>
      <c r="D26" s="172"/>
      <c r="E26" s="172"/>
      <c r="F26" s="172" t="s">
        <v>229</v>
      </c>
      <c r="G26" s="172"/>
      <c r="H26" s="172"/>
      <c r="I26" s="166"/>
      <c r="J26" s="166"/>
      <c r="K26" s="166"/>
      <c r="L26" s="166"/>
      <c r="M26" s="166"/>
      <c r="N26" s="387">
        <v>52843524</v>
      </c>
      <c r="O26" s="388"/>
      <c r="P26" s="171"/>
      <c r="Q26" s="166"/>
      <c r="R26" s="166"/>
      <c r="S26" s="166"/>
      <c r="T26" s="166"/>
      <c r="U26" s="166"/>
      <c r="V26" s="166"/>
      <c r="W26" s="166"/>
      <c r="X26" s="166"/>
      <c r="Y26" s="166"/>
      <c r="Z26" s="186"/>
      <c r="AA26" s="387"/>
      <c r="AB26" s="388"/>
      <c r="AP26" s="175">
        <v>22</v>
      </c>
      <c r="AQ26" s="176">
        <v>14426627</v>
      </c>
    </row>
    <row r="27" spans="2:43" ht="14.65" customHeight="1">
      <c r="B27" s="177"/>
      <c r="C27" s="172"/>
      <c r="D27" s="172"/>
      <c r="E27" s="172"/>
      <c r="F27" s="172" t="s">
        <v>233</v>
      </c>
      <c r="G27" s="172"/>
      <c r="H27" s="172"/>
      <c r="I27" s="166"/>
      <c r="J27" s="166"/>
      <c r="K27" s="166"/>
      <c r="L27" s="166"/>
      <c r="M27" s="166"/>
      <c r="N27" s="387">
        <v>14426627</v>
      </c>
      <c r="O27" s="388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387"/>
      <c r="AB27" s="388"/>
      <c r="AP27" s="175">
        <v>23</v>
      </c>
      <c r="AQ27" s="176">
        <v>-7453498</v>
      </c>
    </row>
    <row r="28" spans="2:43" ht="14.65" customHeight="1">
      <c r="B28" s="177"/>
      <c r="C28" s="172"/>
      <c r="D28" s="172"/>
      <c r="E28" s="172"/>
      <c r="F28" s="172" t="s">
        <v>235</v>
      </c>
      <c r="G28" s="172"/>
      <c r="H28" s="172"/>
      <c r="I28" s="166"/>
      <c r="J28" s="166"/>
      <c r="K28" s="166"/>
      <c r="L28" s="166"/>
      <c r="M28" s="166"/>
      <c r="N28" s="387">
        <v>-7453498</v>
      </c>
      <c r="O28" s="388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387"/>
      <c r="AB28" s="388"/>
      <c r="AP28" s="175">
        <v>24</v>
      </c>
      <c r="AQ28" s="176">
        <v>20574971447</v>
      </c>
    </row>
    <row r="29" spans="2:43" ht="14.65" customHeight="1">
      <c r="B29" s="177"/>
      <c r="C29" s="172"/>
      <c r="D29" s="172"/>
      <c r="E29" s="172"/>
      <c r="F29" s="172" t="s">
        <v>237</v>
      </c>
      <c r="G29" s="172"/>
      <c r="H29" s="172"/>
      <c r="I29" s="166"/>
      <c r="J29" s="166"/>
      <c r="K29" s="166"/>
      <c r="L29" s="166"/>
      <c r="M29" s="166"/>
      <c r="N29" s="387">
        <v>20574971447</v>
      </c>
      <c r="O29" s="388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387"/>
      <c r="AB29" s="388"/>
      <c r="AP29" s="175">
        <v>25</v>
      </c>
      <c r="AQ29" s="176">
        <v>-9786288758</v>
      </c>
    </row>
    <row r="30" spans="2:43" ht="14.65" customHeight="1">
      <c r="B30" s="177"/>
      <c r="C30" s="172"/>
      <c r="D30" s="172"/>
      <c r="E30" s="172"/>
      <c r="F30" s="172" t="s">
        <v>239</v>
      </c>
      <c r="G30" s="172"/>
      <c r="H30" s="172"/>
      <c r="I30" s="166"/>
      <c r="J30" s="166"/>
      <c r="K30" s="166"/>
      <c r="L30" s="166"/>
      <c r="M30" s="166"/>
      <c r="N30" s="387">
        <v>-9786288758</v>
      </c>
      <c r="O30" s="388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387"/>
      <c r="AB30" s="388"/>
      <c r="AP30" s="175">
        <v>26</v>
      </c>
      <c r="AQ30" s="176" t="s">
        <v>205</v>
      </c>
    </row>
    <row r="31" spans="2:43" ht="14.65" customHeight="1">
      <c r="B31" s="177"/>
      <c r="C31" s="172"/>
      <c r="D31" s="172"/>
      <c r="E31" s="172"/>
      <c r="F31" s="172" t="s">
        <v>234</v>
      </c>
      <c r="G31" s="172"/>
      <c r="H31" s="172"/>
      <c r="I31" s="166"/>
      <c r="J31" s="166"/>
      <c r="K31" s="166"/>
      <c r="L31" s="166"/>
      <c r="M31" s="166"/>
      <c r="N31" s="387" t="s">
        <v>205</v>
      </c>
      <c r="O31" s="388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387"/>
      <c r="AB31" s="388"/>
      <c r="AP31" s="175">
        <v>27</v>
      </c>
      <c r="AQ31" s="176" t="s">
        <v>205</v>
      </c>
    </row>
    <row r="32" spans="2:43" ht="14.65" customHeight="1">
      <c r="B32" s="177"/>
      <c r="C32" s="172"/>
      <c r="D32" s="172"/>
      <c r="E32" s="172"/>
      <c r="F32" s="172" t="s">
        <v>253</v>
      </c>
      <c r="G32" s="172"/>
      <c r="H32" s="172"/>
      <c r="I32" s="166"/>
      <c r="J32" s="166"/>
      <c r="K32" s="166"/>
      <c r="L32" s="166"/>
      <c r="M32" s="166"/>
      <c r="N32" s="387" t="s">
        <v>205</v>
      </c>
      <c r="O32" s="388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387"/>
      <c r="AB32" s="388"/>
      <c r="AP32" s="175">
        <v>28</v>
      </c>
      <c r="AQ32" s="176">
        <v>29488747</v>
      </c>
    </row>
    <row r="33" spans="2:43" ht="14.65" customHeight="1">
      <c r="B33" s="177"/>
      <c r="C33" s="172"/>
      <c r="D33" s="172"/>
      <c r="E33" s="172"/>
      <c r="F33" s="172" t="s">
        <v>255</v>
      </c>
      <c r="G33" s="172"/>
      <c r="H33" s="172"/>
      <c r="I33" s="166"/>
      <c r="J33" s="166"/>
      <c r="K33" s="166"/>
      <c r="L33" s="166"/>
      <c r="M33" s="166"/>
      <c r="N33" s="387">
        <v>29488747</v>
      </c>
      <c r="O33" s="388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387"/>
      <c r="AB33" s="388"/>
      <c r="AP33" s="175">
        <v>29</v>
      </c>
      <c r="AQ33" s="176">
        <v>51235868</v>
      </c>
    </row>
    <row r="34" spans="2:43" ht="14.65" customHeight="1">
      <c r="B34" s="177"/>
      <c r="C34" s="172"/>
      <c r="D34" s="172"/>
      <c r="E34" s="172" t="s">
        <v>259</v>
      </c>
      <c r="F34" s="187"/>
      <c r="G34" s="187"/>
      <c r="H34" s="187"/>
      <c r="I34" s="188"/>
      <c r="J34" s="188"/>
      <c r="K34" s="188"/>
      <c r="L34" s="188"/>
      <c r="M34" s="188"/>
      <c r="N34" s="387">
        <v>51235868</v>
      </c>
      <c r="O34" s="388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387"/>
      <c r="AB34" s="388"/>
      <c r="AP34" s="175">
        <v>30</v>
      </c>
      <c r="AQ34" s="176">
        <v>-22829712</v>
      </c>
    </row>
    <row r="35" spans="2:43" ht="14.65" customHeight="1">
      <c r="B35" s="177"/>
      <c r="C35" s="172"/>
      <c r="D35" s="172"/>
      <c r="E35" s="172" t="s">
        <v>260</v>
      </c>
      <c r="F35" s="187"/>
      <c r="G35" s="187"/>
      <c r="H35" s="187"/>
      <c r="I35" s="188"/>
      <c r="J35" s="188"/>
      <c r="K35" s="188"/>
      <c r="L35" s="188"/>
      <c r="M35" s="188"/>
      <c r="N35" s="387">
        <v>-22829712</v>
      </c>
      <c r="O35" s="388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387"/>
      <c r="AB35" s="388"/>
      <c r="AP35" s="175">
        <v>31</v>
      </c>
      <c r="AQ35" s="176" t="s">
        <v>205</v>
      </c>
    </row>
    <row r="36" spans="2:43" ht="14.65" customHeight="1">
      <c r="B36" s="177"/>
      <c r="C36" s="172"/>
      <c r="D36" s="172" t="s">
        <v>261</v>
      </c>
      <c r="E36" s="172"/>
      <c r="F36" s="187"/>
      <c r="G36" s="187"/>
      <c r="H36" s="187"/>
      <c r="I36" s="188"/>
      <c r="J36" s="188"/>
      <c r="K36" s="188"/>
      <c r="L36" s="188"/>
      <c r="M36" s="188"/>
      <c r="N36" s="387" t="s">
        <v>205</v>
      </c>
      <c r="O36" s="388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387"/>
      <c r="AB36" s="388"/>
      <c r="AP36" s="175">
        <v>32</v>
      </c>
      <c r="AQ36" s="176" t="s">
        <v>205</v>
      </c>
    </row>
    <row r="37" spans="2:43" ht="14.65" customHeight="1">
      <c r="B37" s="177"/>
      <c r="C37" s="172"/>
      <c r="D37" s="172"/>
      <c r="E37" s="172" t="s">
        <v>262</v>
      </c>
      <c r="F37" s="172"/>
      <c r="G37" s="172"/>
      <c r="H37" s="172"/>
      <c r="I37" s="166"/>
      <c r="J37" s="166"/>
      <c r="K37" s="166"/>
      <c r="L37" s="166"/>
      <c r="M37" s="166"/>
      <c r="N37" s="387" t="s">
        <v>205</v>
      </c>
      <c r="O37" s="388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387"/>
      <c r="AB37" s="388"/>
      <c r="AP37" s="175">
        <v>33</v>
      </c>
      <c r="AQ37" s="176" t="s">
        <v>205</v>
      </c>
    </row>
    <row r="38" spans="2:43" ht="14.65" customHeight="1">
      <c r="B38" s="177"/>
      <c r="C38" s="172"/>
      <c r="D38" s="172"/>
      <c r="E38" s="172" t="s">
        <v>234</v>
      </c>
      <c r="F38" s="172"/>
      <c r="G38" s="172"/>
      <c r="H38" s="172"/>
      <c r="I38" s="166"/>
      <c r="J38" s="166"/>
      <c r="K38" s="166"/>
      <c r="L38" s="166"/>
      <c r="M38" s="166"/>
      <c r="N38" s="387" t="s">
        <v>205</v>
      </c>
      <c r="O38" s="388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387"/>
      <c r="AB38" s="388"/>
      <c r="AP38" s="175">
        <v>34</v>
      </c>
      <c r="AQ38" s="176">
        <v>467162544</v>
      </c>
    </row>
    <row r="39" spans="2:43" ht="14.65" customHeight="1">
      <c r="B39" s="177"/>
      <c r="C39" s="172"/>
      <c r="D39" s="172" t="s">
        <v>263</v>
      </c>
      <c r="E39" s="172"/>
      <c r="F39" s="172"/>
      <c r="G39" s="172"/>
      <c r="H39" s="172"/>
      <c r="I39" s="172"/>
      <c r="J39" s="166"/>
      <c r="K39" s="166"/>
      <c r="L39" s="166"/>
      <c r="M39" s="166"/>
      <c r="N39" s="387">
        <v>467162544</v>
      </c>
      <c r="O39" s="388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387"/>
      <c r="AB39" s="388"/>
      <c r="AP39" s="175">
        <v>35</v>
      </c>
      <c r="AQ39" s="176">
        <v>70116444</v>
      </c>
    </row>
    <row r="40" spans="2:43" ht="14.65" customHeight="1">
      <c r="B40" s="177"/>
      <c r="C40" s="172"/>
      <c r="D40" s="172"/>
      <c r="E40" s="172" t="s">
        <v>264</v>
      </c>
      <c r="F40" s="172"/>
      <c r="G40" s="172"/>
      <c r="H40" s="172"/>
      <c r="I40" s="172"/>
      <c r="J40" s="166"/>
      <c r="K40" s="166"/>
      <c r="L40" s="166"/>
      <c r="M40" s="166"/>
      <c r="N40" s="387">
        <v>70116444</v>
      </c>
      <c r="O40" s="388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387"/>
      <c r="AB40" s="388"/>
      <c r="AP40" s="175">
        <v>36</v>
      </c>
      <c r="AQ40" s="176" t="s">
        <v>205</v>
      </c>
    </row>
    <row r="41" spans="2:43" ht="14.65" customHeight="1">
      <c r="B41" s="177"/>
      <c r="C41" s="172"/>
      <c r="D41" s="172"/>
      <c r="E41" s="172"/>
      <c r="F41" s="178" t="s">
        <v>265</v>
      </c>
      <c r="G41" s="172"/>
      <c r="H41" s="172"/>
      <c r="I41" s="172"/>
      <c r="J41" s="166"/>
      <c r="K41" s="166"/>
      <c r="L41" s="166"/>
      <c r="M41" s="166"/>
      <c r="N41" s="387" t="s">
        <v>205</v>
      </c>
      <c r="O41" s="388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387"/>
      <c r="AB41" s="388"/>
      <c r="AP41" s="175">
        <v>37</v>
      </c>
      <c r="AQ41" s="176">
        <v>31616444</v>
      </c>
    </row>
    <row r="42" spans="2:43" ht="14.65" customHeight="1">
      <c r="B42" s="177"/>
      <c r="C42" s="172"/>
      <c r="D42" s="172"/>
      <c r="E42" s="172"/>
      <c r="F42" s="178" t="s">
        <v>266</v>
      </c>
      <c r="G42" s="172"/>
      <c r="H42" s="172"/>
      <c r="I42" s="172"/>
      <c r="J42" s="166"/>
      <c r="K42" s="166"/>
      <c r="L42" s="166"/>
      <c r="M42" s="166"/>
      <c r="N42" s="387">
        <v>31616444</v>
      </c>
      <c r="O42" s="388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387"/>
      <c r="AB42" s="388"/>
      <c r="AP42" s="175">
        <v>38</v>
      </c>
      <c r="AQ42" s="176">
        <v>38500000</v>
      </c>
    </row>
    <row r="43" spans="2:43" ht="14.65" customHeight="1">
      <c r="B43" s="177"/>
      <c r="C43" s="172"/>
      <c r="D43" s="172"/>
      <c r="E43" s="172"/>
      <c r="F43" s="178" t="s">
        <v>234</v>
      </c>
      <c r="G43" s="172"/>
      <c r="H43" s="172"/>
      <c r="I43" s="172"/>
      <c r="J43" s="166"/>
      <c r="K43" s="166"/>
      <c r="L43" s="166"/>
      <c r="M43" s="166"/>
      <c r="N43" s="387">
        <v>38500000</v>
      </c>
      <c r="O43" s="388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383"/>
      <c r="AB43" s="384"/>
      <c r="AP43" s="175">
        <v>39</v>
      </c>
      <c r="AQ43" s="176">
        <v>-22571960</v>
      </c>
    </row>
    <row r="44" spans="2:43" ht="14.65" customHeight="1">
      <c r="B44" s="177"/>
      <c r="C44" s="172"/>
      <c r="D44" s="172"/>
      <c r="E44" s="172" t="s">
        <v>267</v>
      </c>
      <c r="F44" s="172"/>
      <c r="G44" s="172"/>
      <c r="H44" s="172"/>
      <c r="I44" s="166"/>
      <c r="J44" s="166"/>
      <c r="K44" s="166"/>
      <c r="L44" s="166"/>
      <c r="M44" s="166"/>
      <c r="N44" s="387">
        <v>-22571960</v>
      </c>
      <c r="O44" s="388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383"/>
      <c r="AB44" s="384"/>
      <c r="AP44" s="175">
        <v>40</v>
      </c>
      <c r="AQ44" s="176">
        <v>33533028</v>
      </c>
    </row>
    <row r="45" spans="2:43" ht="14.65" customHeight="1">
      <c r="B45" s="177"/>
      <c r="C45" s="172"/>
      <c r="D45" s="172"/>
      <c r="E45" s="172" t="s">
        <v>268</v>
      </c>
      <c r="F45" s="172"/>
      <c r="G45" s="172"/>
      <c r="H45" s="172"/>
      <c r="I45" s="166"/>
      <c r="J45" s="166"/>
      <c r="K45" s="166"/>
      <c r="L45" s="166"/>
      <c r="M45" s="166"/>
      <c r="N45" s="387">
        <v>33533028</v>
      </c>
      <c r="O45" s="388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383"/>
      <c r="AB45" s="384"/>
      <c r="AP45" s="175">
        <v>41</v>
      </c>
      <c r="AQ45" s="176" t="s">
        <v>205</v>
      </c>
    </row>
    <row r="46" spans="2:43" ht="14.65" customHeight="1">
      <c r="B46" s="177"/>
      <c r="C46" s="172"/>
      <c r="D46" s="172"/>
      <c r="E46" s="172" t="s">
        <v>269</v>
      </c>
      <c r="F46" s="172"/>
      <c r="G46" s="172"/>
      <c r="H46" s="172"/>
      <c r="I46" s="166"/>
      <c r="J46" s="166"/>
      <c r="K46" s="166"/>
      <c r="L46" s="166"/>
      <c r="M46" s="166"/>
      <c r="N46" s="387" t="s">
        <v>205</v>
      </c>
      <c r="O46" s="388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387"/>
      <c r="AB46" s="388"/>
      <c r="AP46" s="175">
        <v>42</v>
      </c>
      <c r="AQ46" s="176">
        <v>387223852</v>
      </c>
    </row>
    <row r="47" spans="2:43" ht="14.65" customHeight="1">
      <c r="B47" s="177"/>
      <c r="C47" s="172"/>
      <c r="D47" s="172"/>
      <c r="E47" s="172" t="s">
        <v>270</v>
      </c>
      <c r="F47" s="172"/>
      <c r="G47" s="172"/>
      <c r="H47" s="172"/>
      <c r="I47" s="166"/>
      <c r="J47" s="166"/>
      <c r="K47" s="166"/>
      <c r="L47" s="166"/>
      <c r="M47" s="166"/>
      <c r="N47" s="387">
        <v>387223852</v>
      </c>
      <c r="O47" s="388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383"/>
      <c r="AB47" s="384"/>
      <c r="AP47" s="175">
        <v>43</v>
      </c>
      <c r="AQ47" s="176" t="s">
        <v>205</v>
      </c>
    </row>
    <row r="48" spans="2:43" ht="14.65" customHeight="1">
      <c r="B48" s="177"/>
      <c r="C48" s="172"/>
      <c r="D48" s="172"/>
      <c r="E48" s="172"/>
      <c r="F48" s="178" t="s">
        <v>271</v>
      </c>
      <c r="G48" s="172"/>
      <c r="H48" s="172"/>
      <c r="I48" s="166"/>
      <c r="J48" s="166"/>
      <c r="K48" s="166"/>
      <c r="L48" s="166"/>
      <c r="M48" s="166"/>
      <c r="N48" s="387" t="s">
        <v>205</v>
      </c>
      <c r="O48" s="388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387"/>
      <c r="AB48" s="388"/>
      <c r="AP48" s="175">
        <v>44</v>
      </c>
      <c r="AQ48" s="176">
        <v>387223852</v>
      </c>
    </row>
    <row r="49" spans="2:43" ht="14.65" customHeight="1">
      <c r="B49" s="177"/>
      <c r="C49" s="166"/>
      <c r="D49" s="172"/>
      <c r="E49" s="172"/>
      <c r="F49" s="172" t="s">
        <v>234</v>
      </c>
      <c r="G49" s="172"/>
      <c r="H49" s="172"/>
      <c r="I49" s="166"/>
      <c r="J49" s="166"/>
      <c r="K49" s="166"/>
      <c r="L49" s="166"/>
      <c r="M49" s="166"/>
      <c r="N49" s="387">
        <v>387223852</v>
      </c>
      <c r="O49" s="388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387"/>
      <c r="AB49" s="388"/>
      <c r="AP49" s="175">
        <v>45</v>
      </c>
      <c r="AQ49" s="176" t="s">
        <v>205</v>
      </c>
    </row>
    <row r="50" spans="2:43" ht="14.65" customHeight="1">
      <c r="B50" s="177"/>
      <c r="C50" s="166"/>
      <c r="D50" s="172"/>
      <c r="E50" s="172" t="s">
        <v>234</v>
      </c>
      <c r="F50" s="172"/>
      <c r="G50" s="172"/>
      <c r="H50" s="172"/>
      <c r="I50" s="166"/>
      <c r="J50" s="166"/>
      <c r="K50" s="166"/>
      <c r="L50" s="166"/>
      <c r="M50" s="166"/>
      <c r="N50" s="387" t="s">
        <v>205</v>
      </c>
      <c r="O50" s="388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387"/>
      <c r="AB50" s="388"/>
      <c r="AP50" s="175">
        <v>46</v>
      </c>
      <c r="AQ50" s="176">
        <v>-1138820</v>
      </c>
    </row>
    <row r="51" spans="2:43" ht="14.65" customHeight="1">
      <c r="B51" s="177"/>
      <c r="C51" s="166"/>
      <c r="D51" s="172"/>
      <c r="E51" s="178" t="s">
        <v>272</v>
      </c>
      <c r="F51" s="172"/>
      <c r="G51" s="172"/>
      <c r="H51" s="172"/>
      <c r="I51" s="166"/>
      <c r="J51" s="166"/>
      <c r="K51" s="166"/>
      <c r="L51" s="166"/>
      <c r="M51" s="166"/>
      <c r="N51" s="387">
        <v>-1138820</v>
      </c>
      <c r="O51" s="388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387"/>
      <c r="AB51" s="388"/>
      <c r="AP51" s="175">
        <v>47</v>
      </c>
      <c r="AQ51" s="176">
        <v>1487060471</v>
      </c>
    </row>
    <row r="52" spans="2:43" ht="14.65" customHeight="1">
      <c r="B52" s="177"/>
      <c r="C52" s="166" t="s">
        <v>273</v>
      </c>
      <c r="D52" s="172"/>
      <c r="E52" s="173"/>
      <c r="F52" s="173"/>
      <c r="G52" s="173"/>
      <c r="H52" s="166"/>
      <c r="I52" s="166"/>
      <c r="J52" s="166"/>
      <c r="K52" s="166"/>
      <c r="L52" s="166"/>
      <c r="M52" s="166"/>
      <c r="N52" s="387">
        <v>1487060471</v>
      </c>
      <c r="O52" s="388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387"/>
      <c r="AB52" s="388"/>
      <c r="AP52" s="175">
        <v>48</v>
      </c>
      <c r="AQ52" s="176">
        <v>196182214</v>
      </c>
    </row>
    <row r="53" spans="2:43" ht="14.65" customHeight="1">
      <c r="B53" s="177"/>
      <c r="C53" s="166"/>
      <c r="D53" s="172" t="s">
        <v>274</v>
      </c>
      <c r="E53" s="173"/>
      <c r="F53" s="173"/>
      <c r="G53" s="173"/>
      <c r="H53" s="166"/>
      <c r="I53" s="166"/>
      <c r="J53" s="166"/>
      <c r="K53" s="166"/>
      <c r="L53" s="166"/>
      <c r="M53" s="166"/>
      <c r="N53" s="387">
        <v>196182214</v>
      </c>
      <c r="O53" s="388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383"/>
      <c r="AB53" s="384"/>
      <c r="AP53" s="175">
        <v>49</v>
      </c>
      <c r="AQ53" s="176">
        <v>7823832</v>
      </c>
    </row>
    <row r="54" spans="2:43" ht="14.65" customHeight="1">
      <c r="B54" s="177"/>
      <c r="C54" s="166"/>
      <c r="D54" s="178" t="s">
        <v>275</v>
      </c>
      <c r="E54" s="172"/>
      <c r="F54" s="187"/>
      <c r="G54" s="184"/>
      <c r="H54" s="184"/>
      <c r="I54" s="185"/>
      <c r="J54" s="166"/>
      <c r="K54" s="166"/>
      <c r="L54" s="166"/>
      <c r="M54" s="166"/>
      <c r="N54" s="387">
        <v>7823832</v>
      </c>
      <c r="O54" s="388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387"/>
      <c r="AB54" s="388"/>
      <c r="AP54" s="175">
        <v>50</v>
      </c>
      <c r="AQ54" s="176" t="s">
        <v>205</v>
      </c>
    </row>
    <row r="55" spans="2:43" ht="14.65" customHeight="1">
      <c r="B55" s="177"/>
      <c r="C55" s="166"/>
      <c r="D55" s="172" t="s">
        <v>276</v>
      </c>
      <c r="E55" s="172"/>
      <c r="F55" s="172"/>
      <c r="G55" s="172"/>
      <c r="H55" s="172"/>
      <c r="I55" s="166"/>
      <c r="J55" s="166"/>
      <c r="K55" s="166"/>
      <c r="L55" s="166"/>
      <c r="M55" s="166"/>
      <c r="N55" s="387" t="s">
        <v>205</v>
      </c>
      <c r="O55" s="388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387"/>
      <c r="AB55" s="388"/>
      <c r="AP55" s="175">
        <v>51</v>
      </c>
      <c r="AQ55" s="176">
        <v>1283334251</v>
      </c>
    </row>
    <row r="56" spans="2:43" ht="14.65" customHeight="1">
      <c r="B56" s="177"/>
      <c r="C56" s="172"/>
      <c r="D56" s="172" t="s">
        <v>270</v>
      </c>
      <c r="E56" s="172"/>
      <c r="F56" s="187"/>
      <c r="G56" s="184"/>
      <c r="H56" s="184"/>
      <c r="I56" s="185"/>
      <c r="J56" s="185"/>
      <c r="K56" s="185"/>
      <c r="L56" s="185"/>
      <c r="M56" s="185"/>
      <c r="N56" s="387">
        <v>1283334251</v>
      </c>
      <c r="O56" s="388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387"/>
      <c r="AB56" s="388"/>
      <c r="AP56" s="175">
        <v>52</v>
      </c>
      <c r="AQ56" s="176">
        <v>1231707155</v>
      </c>
    </row>
    <row r="57" spans="2:43" ht="14.65" customHeight="1">
      <c r="B57" s="177"/>
      <c r="C57" s="172"/>
      <c r="D57" s="172"/>
      <c r="E57" s="172" t="s">
        <v>277</v>
      </c>
      <c r="F57" s="172"/>
      <c r="G57" s="172"/>
      <c r="H57" s="172"/>
      <c r="I57" s="166"/>
      <c r="J57" s="166"/>
      <c r="K57" s="166"/>
      <c r="L57" s="166"/>
      <c r="M57" s="166"/>
      <c r="N57" s="387">
        <v>1231707155</v>
      </c>
      <c r="O57" s="388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387"/>
      <c r="AB57" s="388"/>
      <c r="AP57" s="175">
        <v>53</v>
      </c>
      <c r="AQ57" s="176">
        <v>51627096</v>
      </c>
    </row>
    <row r="58" spans="2:43" ht="14.65" customHeight="1">
      <c r="B58" s="177"/>
      <c r="C58" s="172"/>
      <c r="D58" s="172"/>
      <c r="E58" s="178" t="s">
        <v>271</v>
      </c>
      <c r="F58" s="172"/>
      <c r="G58" s="172"/>
      <c r="H58" s="172"/>
      <c r="I58" s="166"/>
      <c r="J58" s="166"/>
      <c r="K58" s="166"/>
      <c r="L58" s="166"/>
      <c r="M58" s="166"/>
      <c r="N58" s="387">
        <v>51627096</v>
      </c>
      <c r="O58" s="388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387"/>
      <c r="AB58" s="388"/>
      <c r="AP58" s="175">
        <v>54</v>
      </c>
      <c r="AQ58" s="176" t="s">
        <v>205</v>
      </c>
    </row>
    <row r="59" spans="2:43" ht="14.65" customHeight="1">
      <c r="B59" s="177"/>
      <c r="C59" s="172"/>
      <c r="D59" s="172" t="s">
        <v>278</v>
      </c>
      <c r="E59" s="172"/>
      <c r="F59" s="187"/>
      <c r="G59" s="184"/>
      <c r="H59" s="184"/>
      <c r="I59" s="185"/>
      <c r="J59" s="185"/>
      <c r="K59" s="185"/>
      <c r="L59" s="185"/>
      <c r="M59" s="185"/>
      <c r="N59" s="387" t="s">
        <v>205</v>
      </c>
      <c r="O59" s="388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387"/>
      <c r="AB59" s="388"/>
      <c r="AP59" s="175">
        <v>55</v>
      </c>
      <c r="AQ59" s="176" t="s">
        <v>205</v>
      </c>
    </row>
    <row r="60" spans="2:43" ht="14.65" customHeight="1">
      <c r="B60" s="177"/>
      <c r="C60" s="172"/>
      <c r="D60" s="172" t="s">
        <v>234</v>
      </c>
      <c r="E60" s="172"/>
      <c r="F60" s="172"/>
      <c r="G60" s="172"/>
      <c r="H60" s="172"/>
      <c r="I60" s="166"/>
      <c r="J60" s="166"/>
      <c r="K60" s="166"/>
      <c r="L60" s="166"/>
      <c r="M60" s="166"/>
      <c r="N60" s="387" t="s">
        <v>205</v>
      </c>
      <c r="O60" s="388"/>
      <c r="P60" s="402"/>
      <c r="Q60" s="403"/>
      <c r="R60" s="403"/>
      <c r="S60" s="403"/>
      <c r="T60" s="403"/>
      <c r="U60" s="403"/>
      <c r="V60" s="403"/>
      <c r="W60" s="403"/>
      <c r="X60" s="403"/>
      <c r="Y60" s="403"/>
      <c r="Z60" s="404"/>
      <c r="AA60" s="405"/>
      <c r="AB60" s="406"/>
      <c r="AP60" s="175">
        <v>56</v>
      </c>
      <c r="AQ60" s="176">
        <v>-279826</v>
      </c>
    </row>
    <row r="61" spans="2:43" ht="16.5" customHeight="1" thickBot="1">
      <c r="B61" s="177"/>
      <c r="C61" s="172"/>
      <c r="D61" s="178" t="s">
        <v>272</v>
      </c>
      <c r="E61" s="172"/>
      <c r="F61" s="172"/>
      <c r="G61" s="172"/>
      <c r="H61" s="172"/>
      <c r="I61" s="166"/>
      <c r="J61" s="166"/>
      <c r="K61" s="166"/>
      <c r="L61" s="166"/>
      <c r="M61" s="166"/>
      <c r="N61" s="387">
        <v>-279826</v>
      </c>
      <c r="O61" s="388"/>
      <c r="P61" s="389" t="s">
        <v>279</v>
      </c>
      <c r="Q61" s="390"/>
      <c r="R61" s="390"/>
      <c r="S61" s="390"/>
      <c r="T61" s="390"/>
      <c r="U61" s="390"/>
      <c r="V61" s="390"/>
      <c r="W61" s="390"/>
      <c r="X61" s="390"/>
      <c r="Y61" s="390"/>
      <c r="Z61" s="391"/>
      <c r="AA61" s="392">
        <v>13794016834</v>
      </c>
      <c r="AB61" s="393"/>
      <c r="AP61" s="175">
        <v>1</v>
      </c>
      <c r="AQ61" s="176">
        <v>17568575041</v>
      </c>
    </row>
    <row r="62" spans="2:43" ht="14.65" customHeight="1" thickBot="1">
      <c r="B62" s="394" t="s">
        <v>280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6"/>
      <c r="N62" s="397">
        <v>17568575041</v>
      </c>
      <c r="O62" s="398"/>
      <c r="P62" s="399" t="s">
        <v>281</v>
      </c>
      <c r="Q62" s="400"/>
      <c r="R62" s="400"/>
      <c r="S62" s="400"/>
      <c r="T62" s="400"/>
      <c r="U62" s="400"/>
      <c r="V62" s="400"/>
      <c r="W62" s="400"/>
      <c r="X62" s="400"/>
      <c r="Y62" s="400"/>
      <c r="Z62" s="401"/>
      <c r="AA62" s="397">
        <v>17568575041</v>
      </c>
      <c r="AB62" s="398"/>
      <c r="AP62" s="175">
        <v>59</v>
      </c>
      <c r="AQ62" s="176">
        <v>3475749913</v>
      </c>
    </row>
    <row r="63" spans="2:43" ht="9.75" customHeight="1"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AA63" s="189"/>
      <c r="AB63" s="189"/>
      <c r="AP63" s="175">
        <v>60</v>
      </c>
      <c r="AQ63" s="176">
        <v>2896629913</v>
      </c>
    </row>
    <row r="64" spans="2:43" ht="14.6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AA64" s="165"/>
      <c r="AB64" s="165"/>
      <c r="AP64" s="175">
        <v>61</v>
      </c>
      <c r="AQ64" s="176" t="s">
        <v>205</v>
      </c>
    </row>
    <row r="65" spans="1:43" ht="5.45" customHeight="1">
      <c r="AA65" s="169"/>
      <c r="AB65" s="169"/>
      <c r="AP65" s="175">
        <v>62</v>
      </c>
      <c r="AQ65" s="176">
        <v>579120000</v>
      </c>
    </row>
    <row r="66" spans="1:43" ht="14.65" customHeight="1">
      <c r="AP66" s="175">
        <v>63</v>
      </c>
      <c r="AQ66" s="176" t="s">
        <v>205</v>
      </c>
    </row>
    <row r="67" spans="1:43" ht="14.65" customHeight="1">
      <c r="AP67" s="175">
        <v>64</v>
      </c>
      <c r="AQ67" s="176" t="s">
        <v>205</v>
      </c>
    </row>
    <row r="68" spans="1:43" ht="14.65" customHeight="1">
      <c r="AP68" s="175">
        <v>65</v>
      </c>
      <c r="AQ68" s="176">
        <v>298808294</v>
      </c>
    </row>
    <row r="69" spans="1:43" ht="14.65" customHeight="1">
      <c r="AP69" s="175">
        <v>66</v>
      </c>
      <c r="AQ69" s="176">
        <v>250337413</v>
      </c>
    </row>
    <row r="70" spans="1:43" ht="14.65" customHeight="1">
      <c r="AP70" s="175">
        <v>67</v>
      </c>
      <c r="AQ70" s="176" t="s">
        <v>205</v>
      </c>
    </row>
    <row r="71" spans="1:43" ht="14.65" customHeight="1">
      <c r="AP71" s="175">
        <v>68</v>
      </c>
      <c r="AQ71" s="176" t="s">
        <v>205</v>
      </c>
    </row>
    <row r="72" spans="1:43" ht="14.65" customHeight="1">
      <c r="AP72" s="175">
        <v>69</v>
      </c>
      <c r="AQ72" s="176" t="s">
        <v>205</v>
      </c>
    </row>
    <row r="73" spans="1:43" ht="14.65" customHeight="1">
      <c r="AP73" s="175">
        <v>70</v>
      </c>
      <c r="AQ73" s="176" t="s">
        <v>205</v>
      </c>
    </row>
    <row r="74" spans="1:43" ht="14.65" customHeight="1">
      <c r="AP74" s="175">
        <v>71</v>
      </c>
      <c r="AQ74" s="176">
        <v>31032953</v>
      </c>
    </row>
    <row r="75" spans="1:43" ht="14.65" customHeight="1">
      <c r="AP75" s="175">
        <v>72</v>
      </c>
      <c r="AQ75" s="176">
        <v>17437928</v>
      </c>
    </row>
    <row r="76" spans="1:43" ht="14.65" customHeight="1">
      <c r="AP76" s="175">
        <v>73</v>
      </c>
      <c r="AQ76" s="176" t="s">
        <v>205</v>
      </c>
    </row>
    <row r="77" spans="1:43" ht="14.65" customHeight="1">
      <c r="A77" s="165"/>
      <c r="AP77" s="175">
        <v>58</v>
      </c>
      <c r="AQ77" s="176">
        <v>3774558207</v>
      </c>
    </row>
    <row r="78" spans="1:43" ht="14.65" customHeight="1">
      <c r="A78" s="169"/>
      <c r="AP78" s="175">
        <v>75</v>
      </c>
      <c r="AQ78" s="176">
        <v>17364848821</v>
      </c>
    </row>
    <row r="79" spans="1:43" ht="14.65" customHeight="1"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P79" s="175">
        <v>76</v>
      </c>
      <c r="AQ79" s="176">
        <v>-3570831987</v>
      </c>
    </row>
    <row r="80" spans="1:43" ht="14.65" customHeight="1"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P80" s="163">
        <v>74</v>
      </c>
      <c r="AQ80" s="176">
        <v>13794016834</v>
      </c>
    </row>
    <row r="81" spans="1:43" ht="14.65" customHeight="1">
      <c r="AP81" s="163">
        <v>57</v>
      </c>
      <c r="AQ81" s="176">
        <v>17568575041</v>
      </c>
    </row>
    <row r="82" spans="1:43" ht="14.65" customHeight="1">
      <c r="AP82" s="192"/>
      <c r="AQ82" s="192"/>
    </row>
    <row r="83" spans="1:43" s="165" customFormat="1" ht="14.65" customHeight="1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P83" s="193"/>
      <c r="AQ83" s="193"/>
    </row>
    <row r="84" spans="1:43" s="169" customFormat="1" ht="14.65" hidden="1" customHeight="1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P84" s="163"/>
      <c r="AQ84" s="163"/>
    </row>
    <row r="85" spans="1:43" ht="14.65" hidden="1" customHeight="1"/>
    <row r="86" spans="1:43" ht="14.65" hidden="1" customHeight="1"/>
    <row r="87" spans="1:43" ht="14.65" hidden="1" customHeight="1"/>
    <row r="88" spans="1:43" ht="14.65" hidden="1" customHeight="1"/>
    <row r="89" spans="1:43" ht="14.65" hidden="1" customHeight="1"/>
    <row r="90" spans="1:43" ht="14.65" hidden="1" customHeight="1"/>
    <row r="91" spans="1:43" ht="14.65" hidden="1" customHeight="1"/>
    <row r="92" spans="1:43" ht="14.65" hidden="1" customHeight="1"/>
    <row r="93" spans="1:43" ht="14.65" hidden="1" customHeight="1"/>
    <row r="94" spans="1:43" ht="14.65" hidden="1" customHeight="1"/>
    <row r="95" spans="1:43" ht="14.65" hidden="1" customHeight="1"/>
    <row r="96" spans="1:43" ht="14.65" hidden="1" customHeight="1"/>
    <row r="97" spans="2:28" ht="14.65" hidden="1" customHeight="1"/>
    <row r="98" spans="2:28" ht="14.65" hidden="1" customHeight="1"/>
    <row r="99" spans="2:28" ht="14.65" hidden="1" customHeight="1"/>
    <row r="100" spans="2:28" ht="14.65" hidden="1" customHeight="1"/>
    <row r="101" spans="2:28" ht="14.65" hidden="1" customHeight="1"/>
    <row r="102" spans="2:28" ht="14.65" hidden="1" customHeight="1"/>
    <row r="103" spans="2:28" ht="14.65" hidden="1" customHeight="1"/>
    <row r="104" spans="2:28" ht="14.65" hidden="1" customHeight="1"/>
    <row r="105" spans="2:28" ht="14.65" hidden="1" customHeight="1"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</row>
    <row r="106" spans="2:28" ht="14.65" hidden="1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AA106" s="165"/>
      <c r="AB106" s="165"/>
    </row>
    <row r="107" spans="2:28" ht="14.65" hidden="1" customHeight="1">
      <c r="AA107" s="169"/>
      <c r="AB107" s="169"/>
    </row>
    <row r="108" spans="2:28" ht="14.65" hidden="1" customHeight="1"/>
    <row r="109" spans="2:28" ht="14.65" hidden="1" customHeight="1"/>
    <row r="110" spans="2:28" ht="14.65" hidden="1" customHeight="1"/>
    <row r="111" spans="2:28" ht="14.65" hidden="1" customHeight="1"/>
    <row r="112" spans="2:28" ht="14.65" hidden="1" customHeight="1"/>
    <row r="113" spans="1:43" ht="14.65" hidden="1" customHeight="1"/>
    <row r="114" spans="1:43" ht="14.65" hidden="1" customHeight="1"/>
    <row r="115" spans="1:43" ht="14.65" hidden="1" customHeight="1"/>
    <row r="116" spans="1:43" ht="14.65" hidden="1" customHeight="1"/>
    <row r="117" spans="1:43" ht="14.65" hidden="1" customHeight="1"/>
    <row r="118" spans="1:43" ht="14.65" hidden="1" customHeight="1"/>
    <row r="119" spans="1:43" ht="14.65" hidden="1" customHeight="1">
      <c r="A119" s="165"/>
    </row>
    <row r="120" spans="1:43" ht="14.65" hidden="1" customHeight="1">
      <c r="A120" s="169"/>
    </row>
    <row r="121" spans="1:43" ht="14.65" hidden="1" customHeight="1"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spans="1:43" ht="14.65" hidden="1" customHeight="1"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1:43" ht="14.65" hidden="1" customHeight="1"/>
    <row r="124" spans="1:43" ht="14.65" hidden="1" customHeight="1">
      <c r="AP124" s="192"/>
      <c r="AQ124" s="192"/>
    </row>
    <row r="125" spans="1:43" s="165" customFormat="1" ht="14.65" hidden="1" customHeight="1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P125" s="193"/>
      <c r="AQ125" s="193"/>
    </row>
    <row r="126" spans="1:43" s="169" customFormat="1" ht="14.65" hidden="1" customHeight="1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P126" s="163"/>
      <c r="AQ126" s="163"/>
    </row>
    <row r="127" spans="1:43" ht="14.65" hidden="1" customHeight="1"/>
    <row r="128" spans="1:43" ht="14.65" hidden="1" customHeight="1"/>
    <row r="129" ht="14.65" hidden="1" customHeight="1"/>
    <row r="130" ht="14.65" hidden="1" customHeight="1"/>
    <row r="131" ht="14.65" hidden="1" customHeight="1"/>
    <row r="132" ht="14.65" hidden="1" customHeight="1"/>
    <row r="133" ht="14.65" hidden="1" customHeight="1"/>
    <row r="134" ht="14.65" hidden="1" customHeight="1"/>
    <row r="135" ht="14.65" hidden="1" customHeight="1"/>
    <row r="136" ht="14.65" hidden="1" customHeight="1"/>
    <row r="137" ht="14.65" hidden="1" customHeight="1"/>
    <row r="138" ht="14.65" hidden="1" customHeight="1"/>
    <row r="139" ht="14.65" hidden="1" customHeight="1"/>
    <row r="140" ht="14.65" hidden="1" customHeight="1"/>
    <row r="141" ht="14.65" hidden="1" customHeight="1"/>
    <row r="142" ht="14.65" hidden="1" customHeight="1"/>
    <row r="143" ht="14.65" hidden="1" customHeight="1"/>
    <row r="144" ht="14.65" hidden="1" customHeight="1"/>
    <row r="145" spans="2:28" ht="14.65" hidden="1" customHeight="1"/>
    <row r="146" spans="2:28" ht="14.65" hidden="1" customHeight="1"/>
    <row r="147" spans="2:28" ht="14.65" hidden="1" customHeight="1"/>
    <row r="148" spans="2:28" ht="14.65" hidden="1" customHeight="1"/>
    <row r="149" spans="2:28" ht="14.65" hidden="1" customHeight="1"/>
    <row r="150" spans="2:28" ht="14.65" hidden="1" customHeight="1"/>
    <row r="151" spans="2:28" ht="14.65" hidden="1" customHeight="1"/>
    <row r="152" spans="2:28" ht="14.65" hidden="1" customHeight="1"/>
    <row r="153" spans="2:28" ht="14.65" hidden="1" customHeight="1"/>
    <row r="154" spans="2:28" ht="14.65" hidden="1" customHeight="1"/>
    <row r="155" spans="2:28" ht="14.65" hidden="1" customHeight="1"/>
    <row r="156" spans="2:28" ht="14.65" hidden="1" customHeight="1"/>
    <row r="157" spans="2:28" ht="14.65" hidden="1" customHeight="1"/>
    <row r="158" spans="2:28" ht="14.65" hidden="1" customHeight="1"/>
    <row r="159" spans="2:28" ht="14.65" hidden="1" customHeight="1"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</row>
    <row r="160" spans="2:28" ht="14.65" hidden="1" customHeight="1"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AA160" s="165"/>
      <c r="AB160" s="165"/>
    </row>
    <row r="161" spans="1:28" ht="14.65" hidden="1" customHeight="1">
      <c r="AA161" s="169"/>
      <c r="AB161" s="169"/>
    </row>
    <row r="162" spans="1:28" ht="14.65" hidden="1" customHeight="1"/>
    <row r="163" spans="1:28" ht="14.65" hidden="1" customHeight="1"/>
    <row r="164" spans="1:28" ht="14.65" hidden="1" customHeight="1"/>
    <row r="165" spans="1:28" ht="14.65" hidden="1" customHeight="1"/>
    <row r="166" spans="1:28" ht="14.65" hidden="1" customHeight="1"/>
    <row r="167" spans="1:28" ht="14.65" hidden="1" customHeight="1"/>
    <row r="168" spans="1:28" ht="14.65" hidden="1" customHeight="1"/>
    <row r="169" spans="1:28" ht="14.65" hidden="1" customHeight="1"/>
    <row r="170" spans="1:28" ht="14.65" hidden="1" customHeight="1"/>
    <row r="171" spans="1:28" ht="14.65" hidden="1" customHeight="1"/>
    <row r="172" spans="1:28" ht="14.65" hidden="1" customHeight="1"/>
    <row r="173" spans="1:28" ht="14.65" hidden="1" customHeight="1">
      <c r="A173" s="165"/>
    </row>
    <row r="174" spans="1:28" ht="14.65" hidden="1" customHeight="1">
      <c r="A174" s="169"/>
    </row>
    <row r="175" spans="1:28" ht="14.65" hidden="1" customHeight="1"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spans="1:28" ht="14.65" hidden="1" customHeight="1"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spans="1:43" ht="14.65" hidden="1" customHeight="1"/>
    <row r="178" spans="1:43" ht="14.65" hidden="1" customHeight="1">
      <c r="AP178" s="192"/>
      <c r="AQ178" s="192"/>
    </row>
    <row r="179" spans="1:43" s="165" customFormat="1" ht="14.65" hidden="1" customHeight="1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P179" s="193"/>
      <c r="AQ179" s="193"/>
    </row>
    <row r="180" spans="1:43" s="169" customFormat="1" ht="14.65" hidden="1" customHeight="1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P180" s="163"/>
      <c r="AQ180" s="163"/>
    </row>
    <row r="181" spans="1:43" ht="14.65" hidden="1" customHeight="1"/>
    <row r="182" spans="1:43" ht="14.65" hidden="1" customHeight="1"/>
    <row r="183" spans="1:43" ht="14.65" hidden="1" customHeight="1"/>
    <row r="184" spans="1:43" ht="14.65" hidden="1" customHeight="1"/>
    <row r="185" spans="1:43" ht="14.65" hidden="1" customHeight="1"/>
    <row r="186" spans="1:43" ht="14.65" hidden="1" customHeight="1"/>
    <row r="187" spans="1:43" ht="14.65" hidden="1" customHeight="1"/>
    <row r="188" spans="1:43" ht="14.65" hidden="1" customHeight="1"/>
    <row r="189" spans="1:43" ht="14.65" hidden="1" customHeight="1"/>
    <row r="190" spans="1:43" ht="14.65" hidden="1" customHeight="1"/>
    <row r="191" spans="1:43" ht="14.65" hidden="1" customHeight="1"/>
    <row r="192" spans="1:43" ht="14.65" hidden="1" customHeight="1"/>
    <row r="193" ht="14.65" hidden="1" customHeight="1"/>
    <row r="194" ht="14.65" hidden="1" customHeight="1"/>
    <row r="195" ht="14.65" hidden="1" customHeight="1"/>
    <row r="196" ht="14.65" hidden="1" customHeight="1"/>
    <row r="197" ht="14.65" hidden="1" customHeight="1"/>
    <row r="198" ht="14.65" hidden="1" customHeight="1"/>
    <row r="199" ht="14.65" hidden="1" customHeight="1"/>
    <row r="200" ht="14.65" hidden="1" customHeight="1"/>
    <row r="201" ht="14.65" hidden="1" customHeight="1"/>
    <row r="202" ht="14.65" hidden="1" customHeight="1"/>
    <row r="203" ht="14.65" hidden="1" customHeight="1"/>
    <row r="204" ht="14.65" hidden="1" customHeight="1"/>
    <row r="205" ht="14.65" hidden="1" customHeight="1"/>
    <row r="206" ht="14.65" hidden="1" customHeight="1"/>
    <row r="207" ht="14.65" hidden="1" customHeight="1"/>
    <row r="208" ht="14.65" hidden="1" customHeight="1"/>
    <row r="209" spans="2:28" ht="14.65" hidden="1" customHeight="1"/>
    <row r="210" spans="2:28" ht="14.65" hidden="1" customHeight="1"/>
    <row r="211" spans="2:28" ht="14.65" hidden="1" customHeight="1"/>
    <row r="212" spans="2:28" ht="14.65" hidden="1" customHeight="1"/>
    <row r="213" spans="2:28" ht="14.65" hidden="1" customHeight="1"/>
    <row r="214" spans="2:28" ht="14.65" hidden="1" customHeight="1"/>
    <row r="215" spans="2:28" ht="14.65" hidden="1" customHeight="1"/>
    <row r="216" spans="2:28" ht="14.65" hidden="1" customHeight="1"/>
    <row r="217" spans="2:28" ht="14.65" hidden="1" customHeight="1"/>
    <row r="218" spans="2:28" ht="14.65" hidden="1" customHeight="1"/>
    <row r="219" spans="2:28" ht="14.65" hidden="1" customHeight="1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2:28" ht="14.65" hidden="1" customHeight="1">
      <c r="AA220" s="189"/>
      <c r="AB220" s="189"/>
    </row>
    <row r="221" spans="2:28" ht="14.65" hidden="1" customHeight="1"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</row>
    <row r="222" spans="2:28" ht="14.65" hidden="1" customHeight="1"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AA222" s="165"/>
      <c r="AB222" s="165"/>
    </row>
    <row r="223" spans="2:28" ht="14.65" hidden="1" customHeight="1"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AA223" s="165"/>
      <c r="AB223" s="165"/>
    </row>
    <row r="224" spans="2:28" ht="14.65" hidden="1" customHeight="1"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AA224" s="165"/>
      <c r="AB224" s="165"/>
    </row>
    <row r="225" spans="1:43" ht="14.65" hidden="1" customHeight="1"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AA225" s="165"/>
      <c r="AB225" s="165"/>
    </row>
    <row r="226" spans="1:43" ht="14.65" hidden="1" customHeight="1"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AA226" s="165"/>
      <c r="AB226" s="165"/>
    </row>
    <row r="227" spans="1:43" ht="14.65" hidden="1" customHeight="1">
      <c r="AA227" s="165"/>
      <c r="AB227" s="165"/>
    </row>
    <row r="228" spans="1:43" ht="14.65" hidden="1" customHeight="1"/>
    <row r="229" spans="1:43" ht="14.65" hidden="1" customHeight="1"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</row>
    <row r="230" spans="1:43" ht="14.65" hidden="1" customHeight="1"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AA230" s="165"/>
      <c r="AB230" s="165"/>
    </row>
    <row r="231" spans="1:43" ht="14.65" hidden="1" customHeight="1"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AA231" s="165"/>
      <c r="AB231" s="165"/>
    </row>
    <row r="232" spans="1:43" ht="14.65" hidden="1" customHeight="1">
      <c r="AA232" s="165"/>
      <c r="AB232" s="165"/>
    </row>
    <row r="233" spans="1:43" ht="14.65" hidden="1" customHeight="1">
      <c r="A233" s="189"/>
    </row>
    <row r="234" spans="1:43" ht="14.65" hidden="1" customHeight="1"/>
    <row r="235" spans="1:43" ht="14.65" hidden="1" customHeight="1">
      <c r="A235" s="165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</row>
    <row r="236" spans="1:43" ht="14.65" hidden="1" customHeight="1">
      <c r="A236" s="165"/>
    </row>
    <row r="237" spans="1:43" ht="14.65" hidden="1" customHeight="1">
      <c r="A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</row>
    <row r="238" spans="1:43" ht="14.65" hidden="1" customHeight="1">
      <c r="A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P238" s="194"/>
      <c r="AQ238" s="194"/>
    </row>
    <row r="239" spans="1:43" s="189" customFormat="1" ht="14.65" hidden="1" customHeight="1">
      <c r="A239" s="165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2"/>
      <c r="AB239" s="162"/>
      <c r="AP239" s="163"/>
      <c r="AQ239" s="163"/>
    </row>
    <row r="240" spans="1:43" ht="14.65" hidden="1" customHeight="1">
      <c r="A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P240" s="192"/>
      <c r="AQ240" s="192"/>
    </row>
    <row r="241" spans="1:43" s="165" customFormat="1" ht="14.65" hidden="1" customHeight="1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AA241" s="162"/>
      <c r="AB241" s="162"/>
      <c r="AP241" s="192"/>
      <c r="AQ241" s="192"/>
    </row>
    <row r="242" spans="1:43" s="165" customFormat="1" ht="14.65" hidden="1" customHeight="1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AA242" s="162"/>
      <c r="AB242" s="162"/>
      <c r="AP242" s="192"/>
      <c r="AQ242" s="192"/>
    </row>
    <row r="243" spans="1:43" s="165" customFormat="1" ht="14.65" hidden="1" customHeight="1"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P243" s="192"/>
      <c r="AQ243" s="192"/>
    </row>
    <row r="244" spans="1:43" s="165" customFormat="1" ht="14.65" hidden="1" customHeight="1"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P244" s="192"/>
      <c r="AQ244" s="192"/>
    </row>
    <row r="245" spans="1:43" s="165" customFormat="1" ht="14.65" hidden="1" customHeight="1"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AA245" s="162"/>
      <c r="AB245" s="162"/>
      <c r="AP245" s="192"/>
      <c r="AQ245" s="192"/>
    </row>
    <row r="246" spans="1:43" s="165" customFormat="1" ht="14.65" hidden="1" customHeight="1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AA246" s="162"/>
      <c r="AB246" s="162"/>
      <c r="AP246" s="163"/>
      <c r="AQ246" s="163"/>
    </row>
    <row r="247" spans="1:43" ht="14.65" hidden="1" customHeight="1"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</row>
    <row r="248" spans="1:43" ht="14.65" hidden="1" customHeight="1">
      <c r="AP248" s="192"/>
      <c r="AQ248" s="192"/>
    </row>
    <row r="249" spans="1:43" s="165" customFormat="1" ht="14.65" hidden="1" customHeight="1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P249" s="192"/>
      <c r="AQ249" s="192"/>
    </row>
    <row r="250" spans="1:43" s="165" customFormat="1" ht="14.65" hidden="1" customHeight="1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P250" s="192"/>
      <c r="AQ250" s="192"/>
    </row>
    <row r="251" spans="1:43" s="165" customFormat="1" ht="14.65" hidden="1" customHeight="1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P251" s="163"/>
      <c r="AQ251" s="163"/>
    </row>
    <row r="252" spans="1:43" ht="14.65" hidden="1" customHeight="1"/>
    <row r="253" spans="1:43" ht="14.65" hidden="1" customHeight="1"/>
    <row r="254" spans="1:43" ht="14.65" hidden="1" customHeight="1"/>
    <row r="255" spans="1:43" ht="14.65" hidden="1" customHeight="1"/>
    <row r="256" spans="1:43" ht="14.65" hidden="1" customHeight="1"/>
    <row r="257" ht="14.65" hidden="1" customHeight="1"/>
    <row r="258" ht="14.65" hidden="1" customHeight="1"/>
    <row r="259" ht="14.65" hidden="1" customHeight="1"/>
    <row r="260" ht="14.65" hidden="1" customHeight="1"/>
    <row r="261" ht="14.65" hidden="1" customHeight="1"/>
    <row r="262" ht="14.65" hidden="1" customHeight="1"/>
    <row r="263" ht="14.65" hidden="1" customHeight="1"/>
    <row r="264" ht="14.65" hidden="1" customHeight="1"/>
    <row r="265" ht="14.65" hidden="1" customHeight="1"/>
    <row r="266" ht="14.65" hidden="1" customHeight="1"/>
    <row r="267" ht="14.65" hidden="1" customHeight="1"/>
    <row r="268" ht="14.65" hidden="1" customHeight="1"/>
    <row r="269" ht="14.65" hidden="1" customHeight="1"/>
    <row r="270" ht="14.65" hidden="1" customHeight="1"/>
    <row r="271" ht="14.65" hidden="1" customHeight="1"/>
    <row r="272" ht="14.65" hidden="1" customHeight="1"/>
    <row r="273" ht="14.65" hidden="1" customHeight="1"/>
    <row r="274" ht="14.65" hidden="1" customHeight="1"/>
    <row r="275" ht="14.65" hidden="1" customHeight="1"/>
    <row r="276" ht="14.65" hidden="1" customHeight="1"/>
    <row r="277" ht="14.65" hidden="1" customHeight="1"/>
    <row r="278" ht="14.65" hidden="1" customHeight="1"/>
    <row r="279" ht="14.65" hidden="1" customHeight="1"/>
    <row r="280" ht="14.65" hidden="1" customHeight="1"/>
    <row r="281" ht="14.65" hidden="1" customHeight="1"/>
    <row r="282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</mergeCells>
  <phoneticPr fontId="5"/>
  <printOptions horizontalCentered="1"/>
  <pageMargins left="0.59055118110236227" right="0.59055118110236227" top="0.47244094488188981" bottom="0.19685039370078741" header="0.35433070866141736" footer="0.31496062992125984"/>
  <pageSetup paperSize="9" scale="81" orientation="portrait" cellComments="asDisplaye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00FE0-232B-4180-9B1D-6558B27B360C}">
  <sheetPr>
    <tabColor rgb="FF00B0F0"/>
    <pageSetUpPr fitToPage="1"/>
  </sheetPr>
  <dimension ref="A1:AQ282"/>
  <sheetViews>
    <sheetView workbookViewId="0">
      <selection activeCell="P10" sqref="P10:Q10"/>
    </sheetView>
  </sheetViews>
  <sheetFormatPr defaultColWidth="9" defaultRowHeight="18" customHeight="1"/>
  <cols>
    <col min="1" max="1" width="0.5" style="162" customWidth="1"/>
    <col min="2" max="12" width="2.125" style="162" customWidth="1"/>
    <col min="13" max="13" width="13.875" style="162" customWidth="1"/>
    <col min="14" max="15" width="9.125" style="162" customWidth="1"/>
    <col min="16" max="17" width="2.125" style="162" customWidth="1"/>
    <col min="18" max="25" width="3.875" style="162" customWidth="1"/>
    <col min="26" max="26" width="4.125" style="162" customWidth="1"/>
    <col min="27" max="28" width="9.125" style="162" customWidth="1"/>
    <col min="29" max="29" width="0.5" style="162" customWidth="1"/>
    <col min="30" max="33" width="9" style="162" hidden="1" customWidth="1"/>
    <col min="34" max="34" width="11.75" style="162" hidden="1" customWidth="1"/>
    <col min="35" max="41" width="9" style="162" hidden="1" customWidth="1"/>
    <col min="42" max="43" width="9" style="163" hidden="1" customWidth="1"/>
    <col min="44" max="16384" width="9" style="162"/>
  </cols>
  <sheetData>
    <row r="1" spans="1:43" ht="18" customHeight="1">
      <c r="B1" s="413" t="s">
        <v>213</v>
      </c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</row>
    <row r="2" spans="1:43" ht="23.45" customHeight="1">
      <c r="A2" s="164"/>
      <c r="B2" s="414" t="s">
        <v>214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</row>
    <row r="3" spans="1:43" ht="21" customHeight="1">
      <c r="B3" s="415" t="s">
        <v>215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</row>
    <row r="4" spans="1:43" s="165" customFormat="1" ht="16.5" customHeight="1" thickBot="1">
      <c r="B4" s="166"/>
      <c r="AB4" s="167" t="s">
        <v>216</v>
      </c>
      <c r="AP4" s="168" t="s">
        <v>217</v>
      </c>
      <c r="AQ4" s="168"/>
    </row>
    <row r="5" spans="1:43" s="169" customFormat="1" ht="14.25" customHeight="1" thickBot="1">
      <c r="B5" s="399" t="s">
        <v>218</v>
      </c>
      <c r="C5" s="400"/>
      <c r="D5" s="400"/>
      <c r="E5" s="400"/>
      <c r="F5" s="400"/>
      <c r="G5" s="400"/>
      <c r="H5" s="400"/>
      <c r="I5" s="416"/>
      <c r="J5" s="416"/>
      <c r="K5" s="416"/>
      <c r="L5" s="416"/>
      <c r="M5" s="416"/>
      <c r="N5" s="417" t="s">
        <v>219</v>
      </c>
      <c r="O5" s="418"/>
      <c r="P5" s="400" t="s">
        <v>218</v>
      </c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17" t="s">
        <v>219</v>
      </c>
      <c r="AB5" s="418"/>
      <c r="AP5" s="170" t="s">
        <v>220</v>
      </c>
      <c r="AQ5" s="170" t="s">
        <v>219</v>
      </c>
    </row>
    <row r="6" spans="1:43" ht="14.65" customHeight="1">
      <c r="B6" s="171" t="s">
        <v>221</v>
      </c>
      <c r="C6" s="166"/>
      <c r="D6" s="172"/>
      <c r="E6" s="173"/>
      <c r="F6" s="173"/>
      <c r="G6" s="173"/>
      <c r="H6" s="173"/>
      <c r="I6" s="166"/>
      <c r="J6" s="166"/>
      <c r="K6" s="166"/>
      <c r="L6" s="166"/>
      <c r="M6" s="166"/>
      <c r="N6" s="387"/>
      <c r="O6" s="388"/>
      <c r="P6" s="174" t="s">
        <v>222</v>
      </c>
      <c r="Q6" s="174"/>
      <c r="R6" s="174"/>
      <c r="S6" s="174"/>
      <c r="T6" s="174"/>
      <c r="U6" s="174"/>
      <c r="V6" s="166"/>
      <c r="W6" s="166"/>
      <c r="X6" s="166"/>
      <c r="Y6" s="166"/>
      <c r="Z6" s="166"/>
      <c r="AA6" s="387"/>
      <c r="AB6" s="388"/>
      <c r="AP6" s="175">
        <v>2</v>
      </c>
      <c r="AQ6" s="176">
        <v>15666154921</v>
      </c>
    </row>
    <row r="7" spans="1:43" ht="14.65" customHeight="1">
      <c r="B7" s="177"/>
      <c r="C7" s="172" t="s">
        <v>223</v>
      </c>
      <c r="D7" s="172"/>
      <c r="E7" s="172"/>
      <c r="F7" s="172"/>
      <c r="G7" s="172"/>
      <c r="H7" s="172"/>
      <c r="I7" s="166"/>
      <c r="J7" s="166"/>
      <c r="K7" s="166"/>
      <c r="L7" s="166"/>
      <c r="M7" s="166"/>
      <c r="N7" s="387">
        <v>15666154921</v>
      </c>
      <c r="O7" s="388"/>
      <c r="P7" s="174"/>
      <c r="Q7" s="172" t="s">
        <v>224</v>
      </c>
      <c r="R7" s="172"/>
      <c r="S7" s="172"/>
      <c r="T7" s="172"/>
      <c r="U7" s="172"/>
      <c r="V7" s="166"/>
      <c r="W7" s="166"/>
      <c r="X7" s="166"/>
      <c r="Y7" s="166"/>
      <c r="Z7" s="166"/>
      <c r="AA7" s="387">
        <v>3391742191</v>
      </c>
      <c r="AB7" s="388"/>
      <c r="AP7" s="175">
        <v>3</v>
      </c>
      <c r="AQ7" s="176">
        <v>15168988802</v>
      </c>
    </row>
    <row r="8" spans="1:43" ht="14.65" customHeight="1">
      <c r="B8" s="177"/>
      <c r="C8" s="172"/>
      <c r="D8" s="172" t="s">
        <v>225</v>
      </c>
      <c r="E8" s="172"/>
      <c r="F8" s="172"/>
      <c r="G8" s="172"/>
      <c r="H8" s="172"/>
      <c r="I8" s="166"/>
      <c r="J8" s="166"/>
      <c r="K8" s="166"/>
      <c r="L8" s="166"/>
      <c r="M8" s="166"/>
      <c r="N8" s="387">
        <v>15168988802</v>
      </c>
      <c r="O8" s="388"/>
      <c r="P8" s="174"/>
      <c r="Q8" s="172"/>
      <c r="R8" s="172" t="s">
        <v>226</v>
      </c>
      <c r="S8" s="172"/>
      <c r="T8" s="172"/>
      <c r="U8" s="172"/>
      <c r="V8" s="166"/>
      <c r="W8" s="166"/>
      <c r="X8" s="166"/>
      <c r="Y8" s="166"/>
      <c r="Z8" s="166"/>
      <c r="AA8" s="387">
        <v>2868365191</v>
      </c>
      <c r="AB8" s="388"/>
      <c r="AP8" s="175">
        <v>4</v>
      </c>
      <c r="AQ8" s="176">
        <v>4513723310</v>
      </c>
    </row>
    <row r="9" spans="1:43" ht="14.65" customHeight="1">
      <c r="B9" s="177"/>
      <c r="C9" s="172"/>
      <c r="D9" s="172"/>
      <c r="E9" s="172" t="s">
        <v>227</v>
      </c>
      <c r="F9" s="172"/>
      <c r="G9" s="172"/>
      <c r="H9" s="172"/>
      <c r="I9" s="166"/>
      <c r="J9" s="166"/>
      <c r="K9" s="166"/>
      <c r="L9" s="166"/>
      <c r="M9" s="166"/>
      <c r="N9" s="387">
        <v>4513723310</v>
      </c>
      <c r="O9" s="388"/>
      <c r="P9" s="174"/>
      <c r="Q9" s="172"/>
      <c r="R9" s="178" t="s">
        <v>228</v>
      </c>
      <c r="S9" s="172"/>
      <c r="T9" s="172"/>
      <c r="U9" s="172"/>
      <c r="V9" s="166"/>
      <c r="W9" s="166"/>
      <c r="X9" s="166"/>
      <c r="Y9" s="166"/>
      <c r="Z9" s="166"/>
      <c r="AA9" s="387" t="s">
        <v>205</v>
      </c>
      <c r="AB9" s="388"/>
      <c r="AP9" s="175">
        <v>5</v>
      </c>
      <c r="AQ9" s="176">
        <v>1272272059</v>
      </c>
    </row>
    <row r="10" spans="1:43" ht="14.65" customHeight="1">
      <c r="B10" s="177"/>
      <c r="C10" s="172"/>
      <c r="D10" s="172"/>
      <c r="E10" s="172"/>
      <c r="F10" s="172" t="s">
        <v>229</v>
      </c>
      <c r="G10" s="172"/>
      <c r="H10" s="172"/>
      <c r="I10" s="166"/>
      <c r="J10" s="166"/>
      <c r="K10" s="166"/>
      <c r="L10" s="166"/>
      <c r="M10" s="166"/>
      <c r="N10" s="387">
        <v>1272272059</v>
      </c>
      <c r="O10" s="388"/>
      <c r="P10" s="174"/>
      <c r="Q10" s="172"/>
      <c r="R10" s="172" t="s">
        <v>230</v>
      </c>
      <c r="S10" s="172"/>
      <c r="T10" s="172"/>
      <c r="U10" s="172"/>
      <c r="V10" s="166"/>
      <c r="W10" s="166"/>
      <c r="X10" s="166"/>
      <c r="Y10" s="166"/>
      <c r="Z10" s="166"/>
      <c r="AA10" s="387">
        <v>523377000</v>
      </c>
      <c r="AB10" s="388"/>
      <c r="AH10" s="179"/>
      <c r="AP10" s="175">
        <v>6</v>
      </c>
      <c r="AQ10" s="176">
        <v>294534664</v>
      </c>
    </row>
    <row r="11" spans="1:43" ht="14.65" customHeight="1">
      <c r="B11" s="177"/>
      <c r="C11" s="172"/>
      <c r="D11" s="172"/>
      <c r="E11" s="172"/>
      <c r="F11" s="172" t="s">
        <v>231</v>
      </c>
      <c r="G11" s="172"/>
      <c r="H11" s="172"/>
      <c r="I11" s="166"/>
      <c r="J11" s="166"/>
      <c r="K11" s="166"/>
      <c r="L11" s="166"/>
      <c r="M11" s="166"/>
      <c r="N11" s="387">
        <v>294534664</v>
      </c>
      <c r="O11" s="388"/>
      <c r="P11" s="174"/>
      <c r="Q11" s="172"/>
      <c r="R11" s="172" t="s">
        <v>232</v>
      </c>
      <c r="S11" s="172"/>
      <c r="T11" s="172"/>
      <c r="U11" s="172"/>
      <c r="V11" s="166"/>
      <c r="W11" s="166"/>
      <c r="X11" s="166"/>
      <c r="Y11" s="166"/>
      <c r="Z11" s="166"/>
      <c r="AA11" s="387" t="s">
        <v>205</v>
      </c>
      <c r="AB11" s="388"/>
      <c r="AP11" s="175">
        <v>7</v>
      </c>
      <c r="AQ11" s="176">
        <v>6992419047</v>
      </c>
    </row>
    <row r="12" spans="1:43" ht="14.65" customHeight="1">
      <c r="B12" s="177"/>
      <c r="C12" s="172"/>
      <c r="D12" s="172"/>
      <c r="E12" s="172"/>
      <c r="F12" s="172" t="s">
        <v>233</v>
      </c>
      <c r="G12" s="172"/>
      <c r="H12" s="172"/>
      <c r="I12" s="166"/>
      <c r="J12" s="166"/>
      <c r="K12" s="166"/>
      <c r="L12" s="166"/>
      <c r="M12" s="166"/>
      <c r="N12" s="387">
        <v>6992419047</v>
      </c>
      <c r="O12" s="388"/>
      <c r="P12" s="174"/>
      <c r="Q12" s="174"/>
      <c r="R12" s="172" t="s">
        <v>234</v>
      </c>
      <c r="S12" s="172"/>
      <c r="T12" s="172"/>
      <c r="U12" s="172"/>
      <c r="V12" s="166"/>
      <c r="W12" s="166"/>
      <c r="X12" s="166"/>
      <c r="Y12" s="166"/>
      <c r="Z12" s="166"/>
      <c r="AA12" s="387" t="s">
        <v>205</v>
      </c>
      <c r="AB12" s="388"/>
      <c r="AP12" s="175">
        <v>8</v>
      </c>
      <c r="AQ12" s="176">
        <v>-4484302668</v>
      </c>
    </row>
    <row r="13" spans="1:43" ht="14.65" customHeight="1">
      <c r="B13" s="177"/>
      <c r="C13" s="172"/>
      <c r="D13" s="172"/>
      <c r="E13" s="172"/>
      <c r="F13" s="172" t="s">
        <v>235</v>
      </c>
      <c r="G13" s="172"/>
      <c r="H13" s="172"/>
      <c r="I13" s="166"/>
      <c r="J13" s="166"/>
      <c r="K13" s="166"/>
      <c r="L13" s="166"/>
      <c r="M13" s="166"/>
      <c r="N13" s="387">
        <v>-4484302668</v>
      </c>
      <c r="O13" s="388"/>
      <c r="P13" s="174"/>
      <c r="Q13" s="172" t="s">
        <v>236</v>
      </c>
      <c r="R13" s="172"/>
      <c r="S13" s="172"/>
      <c r="T13" s="172"/>
      <c r="U13" s="172"/>
      <c r="V13" s="166"/>
      <c r="W13" s="166"/>
      <c r="X13" s="166"/>
      <c r="Y13" s="166"/>
      <c r="Z13" s="166"/>
      <c r="AA13" s="387">
        <v>303980702</v>
      </c>
      <c r="AB13" s="388"/>
      <c r="AP13" s="175">
        <v>9</v>
      </c>
      <c r="AQ13" s="176">
        <v>1313254604</v>
      </c>
    </row>
    <row r="14" spans="1:43" ht="14.65" customHeight="1">
      <c r="B14" s="177"/>
      <c r="C14" s="172"/>
      <c r="D14" s="172"/>
      <c r="E14" s="172"/>
      <c r="F14" s="172" t="s">
        <v>237</v>
      </c>
      <c r="G14" s="172"/>
      <c r="H14" s="172"/>
      <c r="I14" s="166"/>
      <c r="J14" s="166"/>
      <c r="K14" s="166"/>
      <c r="L14" s="166"/>
      <c r="M14" s="166"/>
      <c r="N14" s="387">
        <v>1313254604</v>
      </c>
      <c r="O14" s="388"/>
      <c r="P14" s="174"/>
      <c r="Q14" s="174"/>
      <c r="R14" s="178" t="s">
        <v>238</v>
      </c>
      <c r="S14" s="172"/>
      <c r="T14" s="172"/>
      <c r="U14" s="172"/>
      <c r="V14" s="166"/>
      <c r="W14" s="166"/>
      <c r="X14" s="166"/>
      <c r="Y14" s="166"/>
      <c r="Z14" s="166"/>
      <c r="AA14" s="387">
        <v>254751722</v>
      </c>
      <c r="AB14" s="388"/>
      <c r="AP14" s="175">
        <v>10</v>
      </c>
      <c r="AQ14" s="176">
        <v>-874454396</v>
      </c>
    </row>
    <row r="15" spans="1:43" ht="14.65" customHeight="1">
      <c r="B15" s="177"/>
      <c r="C15" s="172"/>
      <c r="D15" s="172"/>
      <c r="E15" s="172"/>
      <c r="F15" s="172" t="s">
        <v>239</v>
      </c>
      <c r="G15" s="172"/>
      <c r="H15" s="172"/>
      <c r="I15" s="166"/>
      <c r="J15" s="166"/>
      <c r="K15" s="166"/>
      <c r="L15" s="166"/>
      <c r="M15" s="166"/>
      <c r="N15" s="387">
        <v>-874454396</v>
      </c>
      <c r="O15" s="388"/>
      <c r="P15" s="174"/>
      <c r="Q15" s="174"/>
      <c r="R15" s="178" t="s">
        <v>240</v>
      </c>
      <c r="S15" s="178"/>
      <c r="T15" s="178"/>
      <c r="U15" s="178"/>
      <c r="V15" s="180"/>
      <c r="W15" s="180"/>
      <c r="X15" s="180"/>
      <c r="Y15" s="180"/>
      <c r="Z15" s="180"/>
      <c r="AA15" s="387" t="s">
        <v>205</v>
      </c>
      <c r="AB15" s="388"/>
      <c r="AP15" s="175">
        <v>11</v>
      </c>
      <c r="AQ15" s="176" t="s">
        <v>205</v>
      </c>
    </row>
    <row r="16" spans="1:43" ht="14.65" customHeight="1">
      <c r="B16" s="177"/>
      <c r="C16" s="172"/>
      <c r="D16" s="172"/>
      <c r="E16" s="172"/>
      <c r="F16" s="172" t="s">
        <v>241</v>
      </c>
      <c r="G16" s="181"/>
      <c r="H16" s="181"/>
      <c r="I16" s="182"/>
      <c r="J16" s="182"/>
      <c r="K16" s="182"/>
      <c r="L16" s="182"/>
      <c r="M16" s="182"/>
      <c r="N16" s="387" t="s">
        <v>205</v>
      </c>
      <c r="O16" s="388"/>
      <c r="P16" s="174"/>
      <c r="Q16" s="174"/>
      <c r="R16" s="178" t="s">
        <v>242</v>
      </c>
      <c r="S16" s="178"/>
      <c r="T16" s="178"/>
      <c r="U16" s="178"/>
      <c r="V16" s="180"/>
      <c r="W16" s="180"/>
      <c r="X16" s="180"/>
      <c r="Y16" s="180"/>
      <c r="Z16" s="180"/>
      <c r="AA16" s="387" t="s">
        <v>205</v>
      </c>
      <c r="AB16" s="388"/>
      <c r="AP16" s="175">
        <v>12</v>
      </c>
      <c r="AQ16" s="176" t="s">
        <v>205</v>
      </c>
    </row>
    <row r="17" spans="2:43" ht="14.65" customHeight="1">
      <c r="B17" s="177"/>
      <c r="C17" s="172"/>
      <c r="D17" s="172"/>
      <c r="E17" s="172"/>
      <c r="F17" s="172" t="s">
        <v>243</v>
      </c>
      <c r="G17" s="181"/>
      <c r="H17" s="181"/>
      <c r="I17" s="182"/>
      <c r="J17" s="182"/>
      <c r="K17" s="182"/>
      <c r="L17" s="182"/>
      <c r="M17" s="182"/>
      <c r="N17" s="387" t="s">
        <v>205</v>
      </c>
      <c r="O17" s="388"/>
      <c r="P17" s="166"/>
      <c r="Q17" s="174"/>
      <c r="R17" s="178" t="s">
        <v>244</v>
      </c>
      <c r="S17" s="178"/>
      <c r="T17" s="178"/>
      <c r="U17" s="178"/>
      <c r="V17" s="180"/>
      <c r="W17" s="180"/>
      <c r="X17" s="180"/>
      <c r="Y17" s="180"/>
      <c r="Z17" s="180"/>
      <c r="AA17" s="387" t="s">
        <v>205</v>
      </c>
      <c r="AB17" s="388"/>
      <c r="AP17" s="175">
        <v>13</v>
      </c>
      <c r="AQ17" s="176" t="s">
        <v>205</v>
      </c>
    </row>
    <row r="18" spans="2:43" ht="14.65" customHeight="1">
      <c r="B18" s="177"/>
      <c r="C18" s="172"/>
      <c r="D18" s="172"/>
      <c r="E18" s="172"/>
      <c r="F18" s="172" t="s">
        <v>245</v>
      </c>
      <c r="G18" s="181"/>
      <c r="H18" s="181"/>
      <c r="I18" s="182"/>
      <c r="J18" s="182"/>
      <c r="K18" s="182"/>
      <c r="L18" s="182"/>
      <c r="M18" s="182"/>
      <c r="N18" s="387" t="s">
        <v>205</v>
      </c>
      <c r="O18" s="388"/>
      <c r="P18" s="166"/>
      <c r="Q18" s="174"/>
      <c r="R18" s="178" t="s">
        <v>246</v>
      </c>
      <c r="S18" s="178"/>
      <c r="T18" s="178"/>
      <c r="U18" s="178"/>
      <c r="V18" s="180"/>
      <c r="W18" s="180"/>
      <c r="X18" s="180"/>
      <c r="Y18" s="180"/>
      <c r="Z18" s="180"/>
      <c r="AA18" s="387" t="s">
        <v>205</v>
      </c>
      <c r="AB18" s="388"/>
      <c r="AP18" s="175">
        <v>14</v>
      </c>
      <c r="AQ18" s="176" t="s">
        <v>205</v>
      </c>
    </row>
    <row r="19" spans="2:43" ht="14.65" customHeight="1">
      <c r="B19" s="177"/>
      <c r="C19" s="172"/>
      <c r="D19" s="172"/>
      <c r="E19" s="172"/>
      <c r="F19" s="172" t="s">
        <v>247</v>
      </c>
      <c r="G19" s="181"/>
      <c r="H19" s="181"/>
      <c r="I19" s="182"/>
      <c r="J19" s="182"/>
      <c r="K19" s="182"/>
      <c r="L19" s="182"/>
      <c r="M19" s="182"/>
      <c r="N19" s="387" t="s">
        <v>205</v>
      </c>
      <c r="O19" s="388"/>
      <c r="P19" s="174"/>
      <c r="Q19" s="174"/>
      <c r="R19" s="172" t="s">
        <v>248</v>
      </c>
      <c r="S19" s="172"/>
      <c r="T19" s="172"/>
      <c r="U19" s="172"/>
      <c r="V19" s="166"/>
      <c r="W19" s="166"/>
      <c r="X19" s="166"/>
      <c r="Y19" s="166"/>
      <c r="Z19" s="166"/>
      <c r="AA19" s="387">
        <v>27537957</v>
      </c>
      <c r="AB19" s="388"/>
      <c r="AP19" s="175">
        <v>15</v>
      </c>
      <c r="AQ19" s="176" t="s">
        <v>205</v>
      </c>
    </row>
    <row r="20" spans="2:43" ht="14.65" customHeight="1">
      <c r="B20" s="177"/>
      <c r="C20" s="172"/>
      <c r="D20" s="172"/>
      <c r="E20" s="172"/>
      <c r="F20" s="172" t="s">
        <v>249</v>
      </c>
      <c r="G20" s="181"/>
      <c r="H20" s="181"/>
      <c r="I20" s="182"/>
      <c r="J20" s="182"/>
      <c r="K20" s="182"/>
      <c r="L20" s="182"/>
      <c r="M20" s="182"/>
      <c r="N20" s="387" t="s">
        <v>205</v>
      </c>
      <c r="O20" s="388"/>
      <c r="P20" s="174"/>
      <c r="Q20" s="174"/>
      <c r="R20" s="178" t="s">
        <v>250</v>
      </c>
      <c r="S20" s="174"/>
      <c r="T20" s="174"/>
      <c r="U20" s="174"/>
      <c r="V20" s="166"/>
      <c r="W20" s="166"/>
      <c r="X20" s="166"/>
      <c r="Y20" s="166"/>
      <c r="Z20" s="166"/>
      <c r="AA20" s="387">
        <v>21691023</v>
      </c>
      <c r="AB20" s="388"/>
      <c r="AP20" s="175">
        <v>16</v>
      </c>
      <c r="AQ20" s="176" t="s">
        <v>205</v>
      </c>
    </row>
    <row r="21" spans="2:43" ht="14.65" customHeight="1">
      <c r="B21" s="177"/>
      <c r="C21" s="172"/>
      <c r="D21" s="172"/>
      <c r="E21" s="172"/>
      <c r="F21" s="172" t="s">
        <v>251</v>
      </c>
      <c r="G21" s="181"/>
      <c r="H21" s="181"/>
      <c r="I21" s="182"/>
      <c r="J21" s="182"/>
      <c r="K21" s="182"/>
      <c r="L21" s="182"/>
      <c r="M21" s="182"/>
      <c r="N21" s="387" t="s">
        <v>205</v>
      </c>
      <c r="O21" s="388"/>
      <c r="P21" s="174"/>
      <c r="Q21" s="174"/>
      <c r="R21" s="174" t="s">
        <v>234</v>
      </c>
      <c r="S21" s="174"/>
      <c r="T21" s="174"/>
      <c r="U21" s="174"/>
      <c r="V21" s="166"/>
      <c r="W21" s="166"/>
      <c r="X21" s="166"/>
      <c r="Y21" s="166"/>
      <c r="Z21" s="166"/>
      <c r="AA21" s="387" t="s">
        <v>205</v>
      </c>
      <c r="AB21" s="388"/>
      <c r="AP21" s="175">
        <v>17</v>
      </c>
      <c r="AQ21" s="176" t="s">
        <v>205</v>
      </c>
    </row>
    <row r="22" spans="2:43" ht="14.65" customHeight="1">
      <c r="B22" s="177"/>
      <c r="C22" s="172"/>
      <c r="D22" s="172"/>
      <c r="E22" s="172"/>
      <c r="F22" s="172" t="s">
        <v>234</v>
      </c>
      <c r="G22" s="172"/>
      <c r="H22" s="172"/>
      <c r="I22" s="166"/>
      <c r="J22" s="166"/>
      <c r="K22" s="166"/>
      <c r="L22" s="166"/>
      <c r="M22" s="166"/>
      <c r="N22" s="387" t="s">
        <v>205</v>
      </c>
      <c r="O22" s="388"/>
      <c r="P22" s="407" t="s">
        <v>252</v>
      </c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9">
        <v>3695722893</v>
      </c>
      <c r="AB22" s="410"/>
      <c r="AP22" s="175">
        <v>18</v>
      </c>
      <c r="AQ22" s="176" t="s">
        <v>205</v>
      </c>
    </row>
    <row r="23" spans="2:43" ht="14.65" customHeight="1">
      <c r="B23" s="177"/>
      <c r="C23" s="172"/>
      <c r="D23" s="172"/>
      <c r="E23" s="172"/>
      <c r="F23" s="172" t="s">
        <v>253</v>
      </c>
      <c r="G23" s="172"/>
      <c r="H23" s="172"/>
      <c r="I23" s="166"/>
      <c r="J23" s="166"/>
      <c r="K23" s="166"/>
      <c r="L23" s="166"/>
      <c r="M23" s="166"/>
      <c r="N23" s="387" t="s">
        <v>205</v>
      </c>
      <c r="O23" s="388"/>
      <c r="P23" s="174" t="s">
        <v>254</v>
      </c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411"/>
      <c r="AB23" s="412"/>
      <c r="AP23" s="175">
        <v>19</v>
      </c>
      <c r="AQ23" s="176" t="s">
        <v>205</v>
      </c>
    </row>
    <row r="24" spans="2:43" ht="14.65" customHeight="1">
      <c r="B24" s="177"/>
      <c r="C24" s="172"/>
      <c r="D24" s="172"/>
      <c r="E24" s="172"/>
      <c r="F24" s="172" t="s">
        <v>255</v>
      </c>
      <c r="G24" s="172"/>
      <c r="H24" s="172"/>
      <c r="I24" s="166"/>
      <c r="J24" s="166"/>
      <c r="K24" s="166"/>
      <c r="L24" s="166"/>
      <c r="M24" s="166"/>
      <c r="N24" s="387" t="s">
        <v>205</v>
      </c>
      <c r="O24" s="388"/>
      <c r="P24" s="174"/>
      <c r="Q24" s="178" t="s">
        <v>256</v>
      </c>
      <c r="R24" s="184"/>
      <c r="S24" s="184"/>
      <c r="T24" s="184"/>
      <c r="U24" s="184"/>
      <c r="V24" s="185"/>
      <c r="W24" s="185"/>
      <c r="X24" s="185"/>
      <c r="Y24" s="185"/>
      <c r="Z24" s="185"/>
      <c r="AA24" s="387">
        <v>16895145847</v>
      </c>
      <c r="AB24" s="388"/>
      <c r="AP24" s="175">
        <v>20</v>
      </c>
      <c r="AQ24" s="176">
        <v>10625482290</v>
      </c>
    </row>
    <row r="25" spans="2:43" ht="14.65" customHeight="1">
      <c r="B25" s="177"/>
      <c r="C25" s="172"/>
      <c r="D25" s="172"/>
      <c r="E25" s="172" t="s">
        <v>257</v>
      </c>
      <c r="F25" s="172"/>
      <c r="G25" s="172"/>
      <c r="H25" s="172"/>
      <c r="I25" s="166"/>
      <c r="J25" s="166"/>
      <c r="K25" s="166"/>
      <c r="L25" s="166"/>
      <c r="M25" s="166"/>
      <c r="N25" s="387">
        <v>10625482290</v>
      </c>
      <c r="O25" s="388"/>
      <c r="P25" s="174"/>
      <c r="Q25" s="166" t="s">
        <v>258</v>
      </c>
      <c r="R25" s="184"/>
      <c r="S25" s="184"/>
      <c r="T25" s="184"/>
      <c r="U25" s="184"/>
      <c r="V25" s="185"/>
      <c r="W25" s="185"/>
      <c r="X25" s="185"/>
      <c r="Y25" s="185"/>
      <c r="Z25" s="185"/>
      <c r="AA25" s="387">
        <v>-3507796289</v>
      </c>
      <c r="AB25" s="388"/>
      <c r="AP25" s="175">
        <v>21</v>
      </c>
      <c r="AQ25" s="176">
        <v>54062033</v>
      </c>
    </row>
    <row r="26" spans="2:43" ht="14.65" customHeight="1">
      <c r="B26" s="177"/>
      <c r="C26" s="172"/>
      <c r="D26" s="172"/>
      <c r="E26" s="172"/>
      <c r="F26" s="172" t="s">
        <v>229</v>
      </c>
      <c r="G26" s="172"/>
      <c r="H26" s="172"/>
      <c r="I26" s="166"/>
      <c r="J26" s="166"/>
      <c r="K26" s="166"/>
      <c r="L26" s="166"/>
      <c r="M26" s="166"/>
      <c r="N26" s="387">
        <v>54062033</v>
      </c>
      <c r="O26" s="388"/>
      <c r="P26" s="171"/>
      <c r="Q26" s="166"/>
      <c r="R26" s="166"/>
      <c r="S26" s="166"/>
      <c r="T26" s="166"/>
      <c r="U26" s="166"/>
      <c r="V26" s="166"/>
      <c r="W26" s="166"/>
      <c r="X26" s="166"/>
      <c r="Y26" s="166"/>
      <c r="Z26" s="186"/>
      <c r="AA26" s="387"/>
      <c r="AB26" s="388"/>
      <c r="AP26" s="175">
        <v>22</v>
      </c>
      <c r="AQ26" s="176">
        <v>14426627</v>
      </c>
    </row>
    <row r="27" spans="2:43" ht="14.65" customHeight="1">
      <c r="B27" s="177"/>
      <c r="C27" s="172"/>
      <c r="D27" s="172"/>
      <c r="E27" s="172"/>
      <c r="F27" s="172" t="s">
        <v>233</v>
      </c>
      <c r="G27" s="172"/>
      <c r="H27" s="172"/>
      <c r="I27" s="166"/>
      <c r="J27" s="166"/>
      <c r="K27" s="166"/>
      <c r="L27" s="166"/>
      <c r="M27" s="166"/>
      <c r="N27" s="387">
        <v>14426627</v>
      </c>
      <c r="O27" s="388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387"/>
      <c r="AB27" s="388"/>
      <c r="AP27" s="175">
        <v>23</v>
      </c>
      <c r="AQ27" s="176">
        <v>-7920697</v>
      </c>
    </row>
    <row r="28" spans="2:43" ht="14.65" customHeight="1">
      <c r="B28" s="177"/>
      <c r="C28" s="172"/>
      <c r="D28" s="172"/>
      <c r="E28" s="172"/>
      <c r="F28" s="172" t="s">
        <v>235</v>
      </c>
      <c r="G28" s="172"/>
      <c r="H28" s="172"/>
      <c r="I28" s="166"/>
      <c r="J28" s="166"/>
      <c r="K28" s="166"/>
      <c r="L28" s="166"/>
      <c r="M28" s="166"/>
      <c r="N28" s="387">
        <v>-7920697</v>
      </c>
      <c r="O28" s="388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387"/>
      <c r="AB28" s="388"/>
      <c r="AP28" s="175">
        <v>24</v>
      </c>
      <c r="AQ28" s="176">
        <v>20772516818</v>
      </c>
    </row>
    <row r="29" spans="2:43" ht="14.65" customHeight="1">
      <c r="B29" s="177"/>
      <c r="C29" s="172"/>
      <c r="D29" s="172"/>
      <c r="E29" s="172"/>
      <c r="F29" s="172" t="s">
        <v>237</v>
      </c>
      <c r="G29" s="172"/>
      <c r="H29" s="172"/>
      <c r="I29" s="166"/>
      <c r="J29" s="166"/>
      <c r="K29" s="166"/>
      <c r="L29" s="166"/>
      <c r="M29" s="166"/>
      <c r="N29" s="387">
        <v>20772516818</v>
      </c>
      <c r="O29" s="388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387"/>
      <c r="AB29" s="388"/>
      <c r="AP29" s="175">
        <v>25</v>
      </c>
      <c r="AQ29" s="176">
        <v>-10248061895</v>
      </c>
    </row>
    <row r="30" spans="2:43" ht="14.65" customHeight="1">
      <c r="B30" s="177"/>
      <c r="C30" s="172"/>
      <c r="D30" s="172"/>
      <c r="E30" s="172"/>
      <c r="F30" s="172" t="s">
        <v>239</v>
      </c>
      <c r="G30" s="172"/>
      <c r="H30" s="172"/>
      <c r="I30" s="166"/>
      <c r="J30" s="166"/>
      <c r="K30" s="166"/>
      <c r="L30" s="166"/>
      <c r="M30" s="166"/>
      <c r="N30" s="387">
        <v>-10248061895</v>
      </c>
      <c r="O30" s="388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387"/>
      <c r="AB30" s="388"/>
      <c r="AP30" s="175">
        <v>26</v>
      </c>
      <c r="AQ30" s="176" t="s">
        <v>205</v>
      </c>
    </row>
    <row r="31" spans="2:43" ht="14.65" customHeight="1">
      <c r="B31" s="177"/>
      <c r="C31" s="172"/>
      <c r="D31" s="172"/>
      <c r="E31" s="172"/>
      <c r="F31" s="172" t="s">
        <v>234</v>
      </c>
      <c r="G31" s="172"/>
      <c r="H31" s="172"/>
      <c r="I31" s="166"/>
      <c r="J31" s="166"/>
      <c r="K31" s="166"/>
      <c r="L31" s="166"/>
      <c r="M31" s="166"/>
      <c r="N31" s="387" t="s">
        <v>205</v>
      </c>
      <c r="O31" s="388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387"/>
      <c r="AB31" s="388"/>
      <c r="AP31" s="175">
        <v>27</v>
      </c>
      <c r="AQ31" s="176" t="s">
        <v>205</v>
      </c>
    </row>
    <row r="32" spans="2:43" ht="14.65" customHeight="1">
      <c r="B32" s="177"/>
      <c r="C32" s="172"/>
      <c r="D32" s="172"/>
      <c r="E32" s="172"/>
      <c r="F32" s="172" t="s">
        <v>253</v>
      </c>
      <c r="G32" s="172"/>
      <c r="H32" s="172"/>
      <c r="I32" s="166"/>
      <c r="J32" s="166"/>
      <c r="K32" s="166"/>
      <c r="L32" s="166"/>
      <c r="M32" s="166"/>
      <c r="N32" s="387" t="s">
        <v>205</v>
      </c>
      <c r="O32" s="388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387"/>
      <c r="AB32" s="388"/>
      <c r="AP32" s="175">
        <v>28</v>
      </c>
      <c r="AQ32" s="176">
        <v>40459404</v>
      </c>
    </row>
    <row r="33" spans="2:43" ht="14.65" customHeight="1">
      <c r="B33" s="177"/>
      <c r="C33" s="172"/>
      <c r="D33" s="172"/>
      <c r="E33" s="172"/>
      <c r="F33" s="172" t="s">
        <v>255</v>
      </c>
      <c r="G33" s="172"/>
      <c r="H33" s="172"/>
      <c r="I33" s="166"/>
      <c r="J33" s="166"/>
      <c r="K33" s="166"/>
      <c r="L33" s="166"/>
      <c r="M33" s="166"/>
      <c r="N33" s="387">
        <v>40459404</v>
      </c>
      <c r="O33" s="388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387"/>
      <c r="AB33" s="388"/>
      <c r="AP33" s="175">
        <v>29</v>
      </c>
      <c r="AQ33" s="176">
        <v>55536188</v>
      </c>
    </row>
    <row r="34" spans="2:43" ht="14.65" customHeight="1">
      <c r="B34" s="177"/>
      <c r="C34" s="172"/>
      <c r="D34" s="172"/>
      <c r="E34" s="172" t="s">
        <v>259</v>
      </c>
      <c r="F34" s="187"/>
      <c r="G34" s="187"/>
      <c r="H34" s="187"/>
      <c r="I34" s="188"/>
      <c r="J34" s="188"/>
      <c r="K34" s="188"/>
      <c r="L34" s="188"/>
      <c r="M34" s="188"/>
      <c r="N34" s="387">
        <v>55536188</v>
      </c>
      <c r="O34" s="388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387"/>
      <c r="AB34" s="388"/>
      <c r="AP34" s="175">
        <v>30</v>
      </c>
      <c r="AQ34" s="176">
        <v>-25752986</v>
      </c>
    </row>
    <row r="35" spans="2:43" ht="14.65" customHeight="1">
      <c r="B35" s="177"/>
      <c r="C35" s="172"/>
      <c r="D35" s="172"/>
      <c r="E35" s="172" t="s">
        <v>260</v>
      </c>
      <c r="F35" s="187"/>
      <c r="G35" s="187"/>
      <c r="H35" s="187"/>
      <c r="I35" s="188"/>
      <c r="J35" s="188"/>
      <c r="K35" s="188"/>
      <c r="L35" s="188"/>
      <c r="M35" s="188"/>
      <c r="N35" s="387">
        <v>-25752986</v>
      </c>
      <c r="O35" s="388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387"/>
      <c r="AB35" s="388"/>
      <c r="AP35" s="175">
        <v>31</v>
      </c>
      <c r="AQ35" s="176">
        <v>2578400</v>
      </c>
    </row>
    <row r="36" spans="2:43" ht="14.65" customHeight="1">
      <c r="B36" s="177"/>
      <c r="C36" s="172"/>
      <c r="D36" s="172" t="s">
        <v>261</v>
      </c>
      <c r="E36" s="172"/>
      <c r="F36" s="187"/>
      <c r="G36" s="187"/>
      <c r="H36" s="187"/>
      <c r="I36" s="188"/>
      <c r="J36" s="188"/>
      <c r="K36" s="188"/>
      <c r="L36" s="188"/>
      <c r="M36" s="188"/>
      <c r="N36" s="387">
        <v>2578400</v>
      </c>
      <c r="O36" s="388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387"/>
      <c r="AB36" s="388"/>
      <c r="AP36" s="175">
        <v>32</v>
      </c>
      <c r="AQ36" s="176">
        <v>2578400</v>
      </c>
    </row>
    <row r="37" spans="2:43" ht="14.65" customHeight="1">
      <c r="B37" s="177"/>
      <c r="C37" s="172"/>
      <c r="D37" s="172"/>
      <c r="E37" s="172" t="s">
        <v>262</v>
      </c>
      <c r="F37" s="172"/>
      <c r="G37" s="172"/>
      <c r="H37" s="172"/>
      <c r="I37" s="166"/>
      <c r="J37" s="166"/>
      <c r="K37" s="166"/>
      <c r="L37" s="166"/>
      <c r="M37" s="166"/>
      <c r="N37" s="387">
        <v>2578400</v>
      </c>
      <c r="O37" s="388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387"/>
      <c r="AB37" s="388"/>
      <c r="AP37" s="175">
        <v>33</v>
      </c>
      <c r="AQ37" s="176" t="s">
        <v>205</v>
      </c>
    </row>
    <row r="38" spans="2:43" ht="14.65" customHeight="1">
      <c r="B38" s="177"/>
      <c r="C38" s="172"/>
      <c r="D38" s="172"/>
      <c r="E38" s="172" t="s">
        <v>234</v>
      </c>
      <c r="F38" s="172"/>
      <c r="G38" s="172"/>
      <c r="H38" s="172"/>
      <c r="I38" s="166"/>
      <c r="J38" s="166"/>
      <c r="K38" s="166"/>
      <c r="L38" s="166"/>
      <c r="M38" s="166"/>
      <c r="N38" s="387" t="s">
        <v>205</v>
      </c>
      <c r="O38" s="388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387"/>
      <c r="AB38" s="388"/>
      <c r="AP38" s="175">
        <v>34</v>
      </c>
      <c r="AQ38" s="176">
        <v>494587719</v>
      </c>
    </row>
    <row r="39" spans="2:43" ht="14.65" customHeight="1">
      <c r="B39" s="177"/>
      <c r="C39" s="172"/>
      <c r="D39" s="172" t="s">
        <v>263</v>
      </c>
      <c r="E39" s="172"/>
      <c r="F39" s="172"/>
      <c r="G39" s="172"/>
      <c r="H39" s="172"/>
      <c r="I39" s="172"/>
      <c r="J39" s="166"/>
      <c r="K39" s="166"/>
      <c r="L39" s="166"/>
      <c r="M39" s="166"/>
      <c r="N39" s="387">
        <v>494587719</v>
      </c>
      <c r="O39" s="388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387"/>
      <c r="AB39" s="388"/>
      <c r="AP39" s="175">
        <v>35</v>
      </c>
      <c r="AQ39" s="176">
        <v>65166444</v>
      </c>
    </row>
    <row r="40" spans="2:43" ht="14.65" customHeight="1">
      <c r="B40" s="177"/>
      <c r="C40" s="172"/>
      <c r="D40" s="172"/>
      <c r="E40" s="172" t="s">
        <v>264</v>
      </c>
      <c r="F40" s="172"/>
      <c r="G40" s="172"/>
      <c r="H40" s="172"/>
      <c r="I40" s="172"/>
      <c r="J40" s="166"/>
      <c r="K40" s="166"/>
      <c r="L40" s="166"/>
      <c r="M40" s="166"/>
      <c r="N40" s="387">
        <v>65166444</v>
      </c>
      <c r="O40" s="388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387"/>
      <c r="AB40" s="388"/>
      <c r="AP40" s="175">
        <v>36</v>
      </c>
      <c r="AQ40" s="176" t="s">
        <v>205</v>
      </c>
    </row>
    <row r="41" spans="2:43" ht="14.65" customHeight="1">
      <c r="B41" s="177"/>
      <c r="C41" s="172"/>
      <c r="D41" s="172"/>
      <c r="E41" s="172"/>
      <c r="F41" s="178" t="s">
        <v>265</v>
      </c>
      <c r="G41" s="172"/>
      <c r="H41" s="172"/>
      <c r="I41" s="172"/>
      <c r="J41" s="166"/>
      <c r="K41" s="166"/>
      <c r="L41" s="166"/>
      <c r="M41" s="166"/>
      <c r="N41" s="387" t="s">
        <v>205</v>
      </c>
      <c r="O41" s="388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387"/>
      <c r="AB41" s="388"/>
      <c r="AP41" s="175">
        <v>37</v>
      </c>
      <c r="AQ41" s="176">
        <v>65166444</v>
      </c>
    </row>
    <row r="42" spans="2:43" ht="14.65" customHeight="1">
      <c r="B42" s="177"/>
      <c r="C42" s="172"/>
      <c r="D42" s="172"/>
      <c r="E42" s="172"/>
      <c r="F42" s="178" t="s">
        <v>266</v>
      </c>
      <c r="G42" s="172"/>
      <c r="H42" s="172"/>
      <c r="I42" s="172"/>
      <c r="J42" s="166"/>
      <c r="K42" s="166"/>
      <c r="L42" s="166"/>
      <c r="M42" s="166"/>
      <c r="N42" s="387">
        <v>65166444</v>
      </c>
      <c r="O42" s="388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387"/>
      <c r="AB42" s="388"/>
      <c r="AP42" s="175">
        <v>38</v>
      </c>
      <c r="AQ42" s="176" t="s">
        <v>205</v>
      </c>
    </row>
    <row r="43" spans="2:43" ht="14.65" customHeight="1">
      <c r="B43" s="177"/>
      <c r="C43" s="172"/>
      <c r="D43" s="172"/>
      <c r="E43" s="172"/>
      <c r="F43" s="178" t="s">
        <v>234</v>
      </c>
      <c r="G43" s="172"/>
      <c r="H43" s="172"/>
      <c r="I43" s="172"/>
      <c r="J43" s="166"/>
      <c r="K43" s="166"/>
      <c r="L43" s="166"/>
      <c r="M43" s="166"/>
      <c r="N43" s="387" t="s">
        <v>205</v>
      </c>
      <c r="O43" s="388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383"/>
      <c r="AB43" s="384"/>
      <c r="AP43" s="175">
        <v>39</v>
      </c>
      <c r="AQ43" s="176">
        <v>-22571960</v>
      </c>
    </row>
    <row r="44" spans="2:43" ht="14.65" customHeight="1">
      <c r="B44" s="177"/>
      <c r="C44" s="172"/>
      <c r="D44" s="172"/>
      <c r="E44" s="172" t="s">
        <v>267</v>
      </c>
      <c r="F44" s="172"/>
      <c r="G44" s="172"/>
      <c r="H44" s="172"/>
      <c r="I44" s="166"/>
      <c r="J44" s="166"/>
      <c r="K44" s="166"/>
      <c r="L44" s="166"/>
      <c r="M44" s="166"/>
      <c r="N44" s="387">
        <v>-22571960</v>
      </c>
      <c r="O44" s="388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383"/>
      <c r="AB44" s="384"/>
      <c r="AP44" s="175">
        <v>40</v>
      </c>
      <c r="AQ44" s="176">
        <v>32252103</v>
      </c>
    </row>
    <row r="45" spans="2:43" ht="14.65" customHeight="1">
      <c r="B45" s="177"/>
      <c r="C45" s="172"/>
      <c r="D45" s="172"/>
      <c r="E45" s="172" t="s">
        <v>268</v>
      </c>
      <c r="F45" s="172"/>
      <c r="G45" s="172"/>
      <c r="H45" s="172"/>
      <c r="I45" s="166"/>
      <c r="J45" s="166"/>
      <c r="K45" s="166"/>
      <c r="L45" s="166"/>
      <c r="M45" s="166"/>
      <c r="N45" s="387">
        <v>32252103</v>
      </c>
      <c r="O45" s="388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383"/>
      <c r="AB45" s="384"/>
      <c r="AP45" s="175">
        <v>41</v>
      </c>
      <c r="AQ45" s="176" t="s">
        <v>205</v>
      </c>
    </row>
    <row r="46" spans="2:43" ht="14.65" customHeight="1">
      <c r="B46" s="177"/>
      <c r="C46" s="172"/>
      <c r="D46" s="172"/>
      <c r="E46" s="172" t="s">
        <v>269</v>
      </c>
      <c r="F46" s="172"/>
      <c r="G46" s="172"/>
      <c r="H46" s="172"/>
      <c r="I46" s="166"/>
      <c r="J46" s="166"/>
      <c r="K46" s="166"/>
      <c r="L46" s="166"/>
      <c r="M46" s="166"/>
      <c r="N46" s="387" t="s">
        <v>205</v>
      </c>
      <c r="O46" s="388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387"/>
      <c r="AB46" s="388"/>
      <c r="AP46" s="175">
        <v>42</v>
      </c>
      <c r="AQ46" s="176">
        <v>421249078</v>
      </c>
    </row>
    <row r="47" spans="2:43" ht="14.65" customHeight="1">
      <c r="B47" s="177"/>
      <c r="C47" s="172"/>
      <c r="D47" s="172"/>
      <c r="E47" s="172" t="s">
        <v>270</v>
      </c>
      <c r="F47" s="172"/>
      <c r="G47" s="172"/>
      <c r="H47" s="172"/>
      <c r="I47" s="166"/>
      <c r="J47" s="166"/>
      <c r="K47" s="166"/>
      <c r="L47" s="166"/>
      <c r="M47" s="166"/>
      <c r="N47" s="387">
        <v>421249078</v>
      </c>
      <c r="O47" s="388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383"/>
      <c r="AB47" s="384"/>
      <c r="AP47" s="175">
        <v>43</v>
      </c>
      <c r="AQ47" s="176" t="s">
        <v>205</v>
      </c>
    </row>
    <row r="48" spans="2:43" ht="14.65" customHeight="1">
      <c r="B48" s="177"/>
      <c r="C48" s="172"/>
      <c r="D48" s="172"/>
      <c r="E48" s="172"/>
      <c r="F48" s="178" t="s">
        <v>271</v>
      </c>
      <c r="G48" s="172"/>
      <c r="H48" s="172"/>
      <c r="I48" s="166"/>
      <c r="J48" s="166"/>
      <c r="K48" s="166"/>
      <c r="L48" s="166"/>
      <c r="M48" s="166"/>
      <c r="N48" s="387" t="s">
        <v>205</v>
      </c>
      <c r="O48" s="388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387"/>
      <c r="AB48" s="388"/>
      <c r="AP48" s="175">
        <v>44</v>
      </c>
      <c r="AQ48" s="176">
        <v>421249078</v>
      </c>
    </row>
    <row r="49" spans="2:43" ht="14.65" customHeight="1">
      <c r="B49" s="177"/>
      <c r="C49" s="166"/>
      <c r="D49" s="172"/>
      <c r="E49" s="172"/>
      <c r="F49" s="172" t="s">
        <v>234</v>
      </c>
      <c r="G49" s="172"/>
      <c r="H49" s="172"/>
      <c r="I49" s="166"/>
      <c r="J49" s="166"/>
      <c r="K49" s="166"/>
      <c r="L49" s="166"/>
      <c r="M49" s="166"/>
      <c r="N49" s="387">
        <v>421249078</v>
      </c>
      <c r="O49" s="388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387"/>
      <c r="AB49" s="388"/>
      <c r="AP49" s="175">
        <v>45</v>
      </c>
      <c r="AQ49" s="176" t="s">
        <v>205</v>
      </c>
    </row>
    <row r="50" spans="2:43" ht="14.65" customHeight="1">
      <c r="B50" s="177"/>
      <c r="C50" s="166"/>
      <c r="D50" s="172"/>
      <c r="E50" s="172" t="s">
        <v>234</v>
      </c>
      <c r="F50" s="172"/>
      <c r="G50" s="172"/>
      <c r="H50" s="172"/>
      <c r="I50" s="166"/>
      <c r="J50" s="166"/>
      <c r="K50" s="166"/>
      <c r="L50" s="166"/>
      <c r="M50" s="166"/>
      <c r="N50" s="387" t="s">
        <v>205</v>
      </c>
      <c r="O50" s="388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387"/>
      <c r="AB50" s="388"/>
      <c r="AP50" s="175">
        <v>46</v>
      </c>
      <c r="AQ50" s="176">
        <v>-1507946</v>
      </c>
    </row>
    <row r="51" spans="2:43" ht="14.65" customHeight="1">
      <c r="B51" s="177"/>
      <c r="C51" s="166"/>
      <c r="D51" s="172"/>
      <c r="E51" s="178" t="s">
        <v>272</v>
      </c>
      <c r="F51" s="172"/>
      <c r="G51" s="172"/>
      <c r="H51" s="172"/>
      <c r="I51" s="166"/>
      <c r="J51" s="166"/>
      <c r="K51" s="166"/>
      <c r="L51" s="166"/>
      <c r="M51" s="166"/>
      <c r="N51" s="387">
        <v>-1507946</v>
      </c>
      <c r="O51" s="388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387"/>
      <c r="AB51" s="388"/>
      <c r="AP51" s="175">
        <v>47</v>
      </c>
      <c r="AQ51" s="176">
        <v>1416917530</v>
      </c>
    </row>
    <row r="52" spans="2:43" ht="14.65" customHeight="1">
      <c r="B52" s="177"/>
      <c r="C52" s="166" t="s">
        <v>273</v>
      </c>
      <c r="D52" s="172"/>
      <c r="E52" s="173"/>
      <c r="F52" s="173"/>
      <c r="G52" s="173"/>
      <c r="H52" s="166"/>
      <c r="I52" s="166"/>
      <c r="J52" s="166"/>
      <c r="K52" s="166"/>
      <c r="L52" s="166"/>
      <c r="M52" s="166"/>
      <c r="N52" s="387">
        <v>1416917530</v>
      </c>
      <c r="O52" s="388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387"/>
      <c r="AB52" s="388"/>
      <c r="AP52" s="175">
        <v>48</v>
      </c>
      <c r="AQ52" s="176">
        <v>181156560</v>
      </c>
    </row>
    <row r="53" spans="2:43" ht="14.65" customHeight="1">
      <c r="B53" s="177"/>
      <c r="C53" s="166"/>
      <c r="D53" s="172" t="s">
        <v>274</v>
      </c>
      <c r="E53" s="173"/>
      <c r="F53" s="173"/>
      <c r="G53" s="173"/>
      <c r="H53" s="166"/>
      <c r="I53" s="166"/>
      <c r="J53" s="166"/>
      <c r="K53" s="166"/>
      <c r="L53" s="166"/>
      <c r="M53" s="166"/>
      <c r="N53" s="387">
        <v>181156560</v>
      </c>
      <c r="O53" s="388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383"/>
      <c r="AB53" s="384"/>
      <c r="AP53" s="175">
        <v>49</v>
      </c>
      <c r="AQ53" s="176">
        <v>7141438</v>
      </c>
    </row>
    <row r="54" spans="2:43" ht="14.65" customHeight="1">
      <c r="B54" s="177"/>
      <c r="C54" s="166"/>
      <c r="D54" s="178" t="s">
        <v>275</v>
      </c>
      <c r="E54" s="172"/>
      <c r="F54" s="187"/>
      <c r="G54" s="184"/>
      <c r="H54" s="184"/>
      <c r="I54" s="185"/>
      <c r="J54" s="166"/>
      <c r="K54" s="166"/>
      <c r="L54" s="166"/>
      <c r="M54" s="166"/>
      <c r="N54" s="387">
        <v>7141438</v>
      </c>
      <c r="O54" s="388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387"/>
      <c r="AB54" s="388"/>
      <c r="AP54" s="175">
        <v>50</v>
      </c>
      <c r="AQ54" s="176" t="s">
        <v>205</v>
      </c>
    </row>
    <row r="55" spans="2:43" ht="14.65" customHeight="1">
      <c r="B55" s="177"/>
      <c r="C55" s="166"/>
      <c r="D55" s="172" t="s">
        <v>276</v>
      </c>
      <c r="E55" s="172"/>
      <c r="F55" s="172"/>
      <c r="G55" s="172"/>
      <c r="H55" s="172"/>
      <c r="I55" s="166"/>
      <c r="J55" s="166"/>
      <c r="K55" s="166"/>
      <c r="L55" s="166"/>
      <c r="M55" s="166"/>
      <c r="N55" s="387" t="s">
        <v>205</v>
      </c>
      <c r="O55" s="388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387"/>
      <c r="AB55" s="388"/>
      <c r="AP55" s="175">
        <v>51</v>
      </c>
      <c r="AQ55" s="176">
        <v>1228990926</v>
      </c>
    </row>
    <row r="56" spans="2:43" ht="14.65" customHeight="1">
      <c r="B56" s="177"/>
      <c r="C56" s="172"/>
      <c r="D56" s="172" t="s">
        <v>270</v>
      </c>
      <c r="E56" s="172"/>
      <c r="F56" s="187"/>
      <c r="G56" s="184"/>
      <c r="H56" s="184"/>
      <c r="I56" s="185"/>
      <c r="J56" s="185"/>
      <c r="K56" s="185"/>
      <c r="L56" s="185"/>
      <c r="M56" s="185"/>
      <c r="N56" s="387">
        <v>1228990926</v>
      </c>
      <c r="O56" s="388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387"/>
      <c r="AB56" s="388"/>
      <c r="AP56" s="175">
        <v>52</v>
      </c>
      <c r="AQ56" s="176">
        <v>1177357620</v>
      </c>
    </row>
    <row r="57" spans="2:43" ht="14.65" customHeight="1">
      <c r="B57" s="177"/>
      <c r="C57" s="172"/>
      <c r="D57" s="172"/>
      <c r="E57" s="172" t="s">
        <v>277</v>
      </c>
      <c r="F57" s="172"/>
      <c r="G57" s="172"/>
      <c r="H57" s="172"/>
      <c r="I57" s="166"/>
      <c r="J57" s="166"/>
      <c r="K57" s="166"/>
      <c r="L57" s="166"/>
      <c r="M57" s="166"/>
      <c r="N57" s="387">
        <v>1177357620</v>
      </c>
      <c r="O57" s="388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387"/>
      <c r="AB57" s="388"/>
      <c r="AP57" s="175">
        <v>53</v>
      </c>
      <c r="AQ57" s="176">
        <v>51633306</v>
      </c>
    </row>
    <row r="58" spans="2:43" ht="14.65" customHeight="1">
      <c r="B58" s="177"/>
      <c r="C58" s="172"/>
      <c r="D58" s="172"/>
      <c r="E58" s="178" t="s">
        <v>271</v>
      </c>
      <c r="F58" s="172"/>
      <c r="G58" s="172"/>
      <c r="H58" s="172"/>
      <c r="I58" s="166"/>
      <c r="J58" s="166"/>
      <c r="K58" s="166"/>
      <c r="L58" s="166"/>
      <c r="M58" s="166"/>
      <c r="N58" s="387">
        <v>51633306</v>
      </c>
      <c r="O58" s="388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387"/>
      <c r="AB58" s="388"/>
      <c r="AP58" s="175">
        <v>54</v>
      </c>
      <c r="AQ58" s="176" t="s">
        <v>205</v>
      </c>
    </row>
    <row r="59" spans="2:43" ht="14.65" customHeight="1">
      <c r="B59" s="177"/>
      <c r="C59" s="172"/>
      <c r="D59" s="172" t="s">
        <v>278</v>
      </c>
      <c r="E59" s="172"/>
      <c r="F59" s="187"/>
      <c r="G59" s="184"/>
      <c r="H59" s="184"/>
      <c r="I59" s="185"/>
      <c r="J59" s="185"/>
      <c r="K59" s="185"/>
      <c r="L59" s="185"/>
      <c r="M59" s="185"/>
      <c r="N59" s="387" t="s">
        <v>205</v>
      </c>
      <c r="O59" s="388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387"/>
      <c r="AB59" s="388"/>
      <c r="AP59" s="175">
        <v>55</v>
      </c>
      <c r="AQ59" s="176" t="s">
        <v>205</v>
      </c>
    </row>
    <row r="60" spans="2:43" ht="14.65" customHeight="1">
      <c r="B60" s="177"/>
      <c r="C60" s="172"/>
      <c r="D60" s="172" t="s">
        <v>234</v>
      </c>
      <c r="E60" s="172"/>
      <c r="F60" s="172"/>
      <c r="G60" s="172"/>
      <c r="H60" s="172"/>
      <c r="I60" s="166"/>
      <c r="J60" s="166"/>
      <c r="K60" s="166"/>
      <c r="L60" s="166"/>
      <c r="M60" s="166"/>
      <c r="N60" s="387" t="s">
        <v>205</v>
      </c>
      <c r="O60" s="388"/>
      <c r="P60" s="402"/>
      <c r="Q60" s="403"/>
      <c r="R60" s="403"/>
      <c r="S60" s="403"/>
      <c r="T60" s="403"/>
      <c r="U60" s="403"/>
      <c r="V60" s="403"/>
      <c r="W60" s="403"/>
      <c r="X60" s="403"/>
      <c r="Y60" s="403"/>
      <c r="Z60" s="404"/>
      <c r="AA60" s="405"/>
      <c r="AB60" s="406"/>
      <c r="AP60" s="175">
        <v>56</v>
      </c>
      <c r="AQ60" s="176">
        <v>-371394</v>
      </c>
    </row>
    <row r="61" spans="2:43" ht="16.5" customHeight="1" thickBot="1">
      <c r="B61" s="177"/>
      <c r="C61" s="172"/>
      <c r="D61" s="178" t="s">
        <v>272</v>
      </c>
      <c r="E61" s="172"/>
      <c r="F61" s="172"/>
      <c r="G61" s="172"/>
      <c r="H61" s="172"/>
      <c r="I61" s="166"/>
      <c r="J61" s="166"/>
      <c r="K61" s="166"/>
      <c r="L61" s="166"/>
      <c r="M61" s="166"/>
      <c r="N61" s="419">
        <v>-371394</v>
      </c>
      <c r="O61" s="420"/>
      <c r="P61" s="389" t="s">
        <v>279</v>
      </c>
      <c r="Q61" s="390"/>
      <c r="R61" s="390"/>
      <c r="S61" s="390"/>
      <c r="T61" s="390"/>
      <c r="U61" s="390"/>
      <c r="V61" s="390"/>
      <c r="W61" s="390"/>
      <c r="X61" s="390"/>
      <c r="Y61" s="390"/>
      <c r="Z61" s="391"/>
      <c r="AA61" s="392">
        <v>13387349558</v>
      </c>
      <c r="AB61" s="393"/>
      <c r="AP61" s="175">
        <v>1</v>
      </c>
      <c r="AQ61" s="176">
        <v>17083072451</v>
      </c>
    </row>
    <row r="62" spans="2:43" ht="14.65" customHeight="1" thickBot="1">
      <c r="B62" s="394" t="s">
        <v>280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6"/>
      <c r="N62" s="397">
        <v>17083072451</v>
      </c>
      <c r="O62" s="398"/>
      <c r="P62" s="399" t="s">
        <v>281</v>
      </c>
      <c r="Q62" s="400"/>
      <c r="R62" s="400"/>
      <c r="S62" s="400"/>
      <c r="T62" s="400"/>
      <c r="U62" s="400"/>
      <c r="V62" s="400"/>
      <c r="W62" s="400"/>
      <c r="X62" s="400"/>
      <c r="Y62" s="400"/>
      <c r="Z62" s="401"/>
      <c r="AA62" s="397">
        <v>17083072451</v>
      </c>
      <c r="AB62" s="398"/>
      <c r="AP62" s="175">
        <v>59</v>
      </c>
      <c r="AQ62" s="176">
        <v>3391742191</v>
      </c>
    </row>
    <row r="63" spans="2:43" ht="9.75" customHeight="1"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AA63" s="189"/>
      <c r="AB63" s="189"/>
      <c r="AP63" s="175">
        <v>60</v>
      </c>
      <c r="AQ63" s="176">
        <v>2868365191</v>
      </c>
    </row>
    <row r="64" spans="2:43" ht="14.6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AA64" s="165"/>
      <c r="AB64" s="165"/>
      <c r="AP64" s="175">
        <v>61</v>
      </c>
      <c r="AQ64" s="176" t="s">
        <v>205</v>
      </c>
    </row>
    <row r="65" spans="1:43" ht="5.45" customHeight="1">
      <c r="AA65" s="169"/>
      <c r="AB65" s="169"/>
      <c r="AP65" s="175">
        <v>62</v>
      </c>
      <c r="AQ65" s="176">
        <v>523377000</v>
      </c>
    </row>
    <row r="66" spans="1:43" ht="14.65" customHeight="1">
      <c r="M66" s="190"/>
      <c r="AP66" s="175">
        <v>63</v>
      </c>
      <c r="AQ66" s="176" t="s">
        <v>205</v>
      </c>
    </row>
    <row r="67" spans="1:43" ht="14.65" customHeight="1">
      <c r="M67" s="191"/>
      <c r="AP67" s="175">
        <v>64</v>
      </c>
      <c r="AQ67" s="176" t="s">
        <v>205</v>
      </c>
    </row>
    <row r="68" spans="1:43" ht="14.65" customHeight="1">
      <c r="AP68" s="175">
        <v>65</v>
      </c>
      <c r="AQ68" s="176">
        <v>303980702</v>
      </c>
    </row>
    <row r="69" spans="1:43" ht="14.65" customHeight="1">
      <c r="AP69" s="175">
        <v>66</v>
      </c>
      <c r="AQ69" s="176">
        <v>254751722</v>
      </c>
    </row>
    <row r="70" spans="1:43" ht="14.65" customHeight="1">
      <c r="AP70" s="175">
        <v>67</v>
      </c>
      <c r="AQ70" s="176" t="s">
        <v>205</v>
      </c>
    </row>
    <row r="71" spans="1:43" ht="14.65" customHeight="1">
      <c r="AP71" s="175">
        <v>68</v>
      </c>
      <c r="AQ71" s="176" t="s">
        <v>205</v>
      </c>
    </row>
    <row r="72" spans="1:43" ht="14.65" customHeight="1">
      <c r="AP72" s="175">
        <v>69</v>
      </c>
      <c r="AQ72" s="176" t="s">
        <v>205</v>
      </c>
    </row>
    <row r="73" spans="1:43" ht="14.65" customHeight="1">
      <c r="AP73" s="175">
        <v>70</v>
      </c>
      <c r="AQ73" s="176" t="s">
        <v>205</v>
      </c>
    </row>
    <row r="74" spans="1:43" ht="14.65" customHeight="1">
      <c r="AP74" s="175">
        <v>71</v>
      </c>
      <c r="AQ74" s="176">
        <v>27537957</v>
      </c>
    </row>
    <row r="75" spans="1:43" ht="14.65" customHeight="1">
      <c r="AP75" s="175">
        <v>72</v>
      </c>
      <c r="AQ75" s="176">
        <v>21691023</v>
      </c>
    </row>
    <row r="76" spans="1:43" ht="14.65" customHeight="1">
      <c r="AP76" s="175">
        <v>73</v>
      </c>
      <c r="AQ76" s="176" t="s">
        <v>205</v>
      </c>
    </row>
    <row r="77" spans="1:43" ht="14.65" customHeight="1">
      <c r="A77" s="165"/>
      <c r="AP77" s="175">
        <v>58</v>
      </c>
      <c r="AQ77" s="176">
        <v>3695722893</v>
      </c>
    </row>
    <row r="78" spans="1:43" ht="14.65" customHeight="1">
      <c r="A78" s="169"/>
      <c r="AP78" s="175">
        <v>75</v>
      </c>
      <c r="AQ78" s="176">
        <v>16895145847</v>
      </c>
    </row>
    <row r="79" spans="1:43" ht="14.65" customHeight="1"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P79" s="175">
        <v>76</v>
      </c>
      <c r="AQ79" s="176">
        <v>-3507796289</v>
      </c>
    </row>
    <row r="80" spans="1:43" ht="14.65" customHeight="1"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P80" s="163">
        <v>74</v>
      </c>
      <c r="AQ80" s="176">
        <v>13387349558</v>
      </c>
    </row>
    <row r="81" spans="1:43" ht="14.65" customHeight="1">
      <c r="AP81" s="163">
        <v>57</v>
      </c>
      <c r="AQ81" s="176">
        <v>17083072451</v>
      </c>
    </row>
    <row r="82" spans="1:43" ht="14.65" customHeight="1">
      <c r="AP82" s="192"/>
      <c r="AQ82" s="192"/>
    </row>
    <row r="83" spans="1:43" s="165" customFormat="1" ht="14.65" customHeight="1">
      <c r="A83" s="162"/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P83" s="193"/>
      <c r="AQ83" s="193"/>
    </row>
    <row r="84" spans="1:43" s="169" customFormat="1" ht="14.65" hidden="1" customHeight="1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P84" s="163"/>
      <c r="AQ84" s="163"/>
    </row>
    <row r="85" spans="1:43" ht="14.65" hidden="1" customHeight="1"/>
    <row r="86" spans="1:43" ht="14.65" hidden="1" customHeight="1"/>
    <row r="87" spans="1:43" ht="14.65" hidden="1" customHeight="1"/>
    <row r="88" spans="1:43" ht="14.65" hidden="1" customHeight="1"/>
    <row r="89" spans="1:43" ht="14.65" hidden="1" customHeight="1"/>
    <row r="90" spans="1:43" ht="14.65" hidden="1" customHeight="1"/>
    <row r="91" spans="1:43" ht="14.65" hidden="1" customHeight="1"/>
    <row r="92" spans="1:43" ht="14.65" hidden="1" customHeight="1"/>
    <row r="93" spans="1:43" ht="14.65" hidden="1" customHeight="1"/>
    <row r="94" spans="1:43" ht="14.65" hidden="1" customHeight="1"/>
    <row r="95" spans="1:43" ht="14.65" hidden="1" customHeight="1"/>
    <row r="96" spans="1:43" ht="14.65" hidden="1" customHeight="1"/>
    <row r="97" spans="2:28" ht="14.65" hidden="1" customHeight="1"/>
    <row r="98" spans="2:28" ht="14.65" hidden="1" customHeight="1"/>
    <row r="99" spans="2:28" ht="14.65" hidden="1" customHeight="1"/>
    <row r="100" spans="2:28" ht="14.65" hidden="1" customHeight="1"/>
    <row r="101" spans="2:28" ht="14.65" hidden="1" customHeight="1"/>
    <row r="102" spans="2:28" ht="14.65" hidden="1" customHeight="1"/>
    <row r="103" spans="2:28" ht="14.65" hidden="1" customHeight="1"/>
    <row r="104" spans="2:28" ht="14.65" hidden="1" customHeight="1"/>
    <row r="105" spans="2:28" ht="14.65" hidden="1" customHeight="1"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</row>
    <row r="106" spans="2:28" ht="14.65" hidden="1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AA106" s="165"/>
      <c r="AB106" s="165"/>
    </row>
    <row r="107" spans="2:28" ht="14.65" hidden="1" customHeight="1">
      <c r="AA107" s="169"/>
      <c r="AB107" s="169"/>
    </row>
    <row r="108" spans="2:28" ht="14.65" hidden="1" customHeight="1"/>
    <row r="109" spans="2:28" ht="14.65" hidden="1" customHeight="1"/>
    <row r="110" spans="2:28" ht="14.65" hidden="1" customHeight="1"/>
    <row r="111" spans="2:28" ht="14.65" hidden="1" customHeight="1"/>
    <row r="112" spans="2:28" ht="14.65" hidden="1" customHeight="1"/>
    <row r="113" spans="1:43" ht="14.65" hidden="1" customHeight="1"/>
    <row r="114" spans="1:43" ht="14.65" hidden="1" customHeight="1"/>
    <row r="115" spans="1:43" ht="14.65" hidden="1" customHeight="1"/>
    <row r="116" spans="1:43" ht="14.65" hidden="1" customHeight="1"/>
    <row r="117" spans="1:43" ht="14.65" hidden="1" customHeight="1"/>
    <row r="118" spans="1:43" ht="14.65" hidden="1" customHeight="1"/>
    <row r="119" spans="1:43" ht="14.65" hidden="1" customHeight="1">
      <c r="A119" s="165"/>
    </row>
    <row r="120" spans="1:43" ht="14.65" hidden="1" customHeight="1">
      <c r="A120" s="169"/>
    </row>
    <row r="121" spans="1:43" ht="14.65" hidden="1" customHeight="1"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spans="1:43" ht="14.65" hidden="1" customHeight="1"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</row>
    <row r="123" spans="1:43" ht="14.65" hidden="1" customHeight="1"/>
    <row r="124" spans="1:43" ht="14.65" hidden="1" customHeight="1">
      <c r="AP124" s="192"/>
      <c r="AQ124" s="192"/>
    </row>
    <row r="125" spans="1:43" s="165" customFormat="1" ht="14.65" hidden="1" customHeight="1">
      <c r="A125" s="162"/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P125" s="193"/>
      <c r="AQ125" s="193"/>
    </row>
    <row r="126" spans="1:43" s="169" customFormat="1" ht="14.65" hidden="1" customHeight="1">
      <c r="A126" s="162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P126" s="163"/>
      <c r="AQ126" s="163"/>
    </row>
    <row r="127" spans="1:43" ht="14.65" hidden="1" customHeight="1"/>
    <row r="128" spans="1:43" ht="14.65" hidden="1" customHeight="1"/>
    <row r="129" ht="14.65" hidden="1" customHeight="1"/>
    <row r="130" ht="14.65" hidden="1" customHeight="1"/>
    <row r="131" ht="14.65" hidden="1" customHeight="1"/>
    <row r="132" ht="14.65" hidden="1" customHeight="1"/>
    <row r="133" ht="14.65" hidden="1" customHeight="1"/>
    <row r="134" ht="14.65" hidden="1" customHeight="1"/>
    <row r="135" ht="14.65" hidden="1" customHeight="1"/>
    <row r="136" ht="14.65" hidden="1" customHeight="1"/>
    <row r="137" ht="14.65" hidden="1" customHeight="1"/>
    <row r="138" ht="14.65" hidden="1" customHeight="1"/>
    <row r="139" ht="14.65" hidden="1" customHeight="1"/>
    <row r="140" ht="14.65" hidden="1" customHeight="1"/>
    <row r="141" ht="14.65" hidden="1" customHeight="1"/>
    <row r="142" ht="14.65" hidden="1" customHeight="1"/>
    <row r="143" ht="14.65" hidden="1" customHeight="1"/>
    <row r="144" ht="14.65" hidden="1" customHeight="1"/>
    <row r="145" spans="2:28" ht="14.65" hidden="1" customHeight="1"/>
    <row r="146" spans="2:28" ht="14.65" hidden="1" customHeight="1"/>
    <row r="147" spans="2:28" ht="14.65" hidden="1" customHeight="1"/>
    <row r="148" spans="2:28" ht="14.65" hidden="1" customHeight="1"/>
    <row r="149" spans="2:28" ht="14.65" hidden="1" customHeight="1"/>
    <row r="150" spans="2:28" ht="14.65" hidden="1" customHeight="1"/>
    <row r="151" spans="2:28" ht="14.65" hidden="1" customHeight="1"/>
    <row r="152" spans="2:28" ht="14.65" hidden="1" customHeight="1"/>
    <row r="153" spans="2:28" ht="14.65" hidden="1" customHeight="1"/>
    <row r="154" spans="2:28" ht="14.65" hidden="1" customHeight="1"/>
    <row r="155" spans="2:28" ht="14.65" hidden="1" customHeight="1"/>
    <row r="156" spans="2:28" ht="14.65" hidden="1" customHeight="1"/>
    <row r="157" spans="2:28" ht="14.65" hidden="1" customHeight="1"/>
    <row r="158" spans="2:28" ht="14.65" hidden="1" customHeight="1"/>
    <row r="159" spans="2:28" ht="14.65" hidden="1" customHeight="1">
      <c r="B159" s="165"/>
      <c r="C159" s="165"/>
      <c r="D159" s="165"/>
      <c r="E159" s="165"/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</row>
    <row r="160" spans="2:28" ht="14.65" hidden="1" customHeight="1">
      <c r="B160" s="169"/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AA160" s="165"/>
      <c r="AB160" s="165"/>
    </row>
    <row r="161" spans="1:28" ht="14.65" hidden="1" customHeight="1">
      <c r="AA161" s="169"/>
      <c r="AB161" s="169"/>
    </row>
    <row r="162" spans="1:28" ht="14.65" hidden="1" customHeight="1"/>
    <row r="163" spans="1:28" ht="14.65" hidden="1" customHeight="1"/>
    <row r="164" spans="1:28" ht="14.65" hidden="1" customHeight="1"/>
    <row r="165" spans="1:28" ht="14.65" hidden="1" customHeight="1"/>
    <row r="166" spans="1:28" ht="14.65" hidden="1" customHeight="1"/>
    <row r="167" spans="1:28" ht="14.65" hidden="1" customHeight="1"/>
    <row r="168" spans="1:28" ht="14.65" hidden="1" customHeight="1"/>
    <row r="169" spans="1:28" ht="14.65" hidden="1" customHeight="1"/>
    <row r="170" spans="1:28" ht="14.65" hidden="1" customHeight="1"/>
    <row r="171" spans="1:28" ht="14.65" hidden="1" customHeight="1"/>
    <row r="172" spans="1:28" ht="14.65" hidden="1" customHeight="1"/>
    <row r="173" spans="1:28" ht="14.65" hidden="1" customHeight="1">
      <c r="A173" s="165"/>
    </row>
    <row r="174" spans="1:28" ht="14.65" hidden="1" customHeight="1">
      <c r="A174" s="169"/>
    </row>
    <row r="175" spans="1:28" ht="14.65" hidden="1" customHeight="1"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spans="1:28" ht="14.65" hidden="1" customHeight="1"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</row>
    <row r="177" spans="1:43" ht="14.65" hidden="1" customHeight="1"/>
    <row r="178" spans="1:43" ht="14.65" hidden="1" customHeight="1">
      <c r="AP178" s="192"/>
      <c r="AQ178" s="192"/>
    </row>
    <row r="179" spans="1:43" s="165" customFormat="1" ht="14.65" hidden="1" customHeight="1">
      <c r="A179" s="162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P179" s="193"/>
      <c r="AQ179" s="193"/>
    </row>
    <row r="180" spans="1:43" s="169" customFormat="1" ht="14.65" hidden="1" customHeight="1">
      <c r="A180" s="162"/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P180" s="163"/>
      <c r="AQ180" s="163"/>
    </row>
    <row r="181" spans="1:43" ht="14.65" hidden="1" customHeight="1"/>
    <row r="182" spans="1:43" ht="14.65" hidden="1" customHeight="1"/>
    <row r="183" spans="1:43" ht="14.65" hidden="1" customHeight="1"/>
    <row r="184" spans="1:43" ht="14.65" hidden="1" customHeight="1"/>
    <row r="185" spans="1:43" ht="14.65" hidden="1" customHeight="1"/>
    <row r="186" spans="1:43" ht="14.65" hidden="1" customHeight="1"/>
    <row r="187" spans="1:43" ht="14.65" hidden="1" customHeight="1"/>
    <row r="188" spans="1:43" ht="14.65" hidden="1" customHeight="1"/>
    <row r="189" spans="1:43" ht="14.65" hidden="1" customHeight="1"/>
    <row r="190" spans="1:43" ht="14.65" hidden="1" customHeight="1"/>
    <row r="191" spans="1:43" ht="14.65" hidden="1" customHeight="1"/>
    <row r="192" spans="1:43" ht="14.65" hidden="1" customHeight="1"/>
    <row r="193" ht="14.65" hidden="1" customHeight="1"/>
    <row r="194" ht="14.65" hidden="1" customHeight="1"/>
    <row r="195" ht="14.65" hidden="1" customHeight="1"/>
    <row r="196" ht="14.65" hidden="1" customHeight="1"/>
    <row r="197" ht="14.65" hidden="1" customHeight="1"/>
    <row r="198" ht="14.65" hidden="1" customHeight="1"/>
    <row r="199" ht="14.65" hidden="1" customHeight="1"/>
    <row r="200" ht="14.65" hidden="1" customHeight="1"/>
    <row r="201" ht="14.65" hidden="1" customHeight="1"/>
    <row r="202" ht="14.65" hidden="1" customHeight="1"/>
    <row r="203" ht="14.65" hidden="1" customHeight="1"/>
    <row r="204" ht="14.65" hidden="1" customHeight="1"/>
    <row r="205" ht="14.65" hidden="1" customHeight="1"/>
    <row r="206" ht="14.65" hidden="1" customHeight="1"/>
    <row r="207" ht="14.65" hidden="1" customHeight="1"/>
    <row r="208" ht="14.65" hidden="1" customHeight="1"/>
    <row r="209" spans="2:28" ht="14.65" hidden="1" customHeight="1"/>
    <row r="210" spans="2:28" ht="14.65" hidden="1" customHeight="1"/>
    <row r="211" spans="2:28" ht="14.65" hidden="1" customHeight="1"/>
    <row r="212" spans="2:28" ht="14.65" hidden="1" customHeight="1"/>
    <row r="213" spans="2:28" ht="14.65" hidden="1" customHeight="1"/>
    <row r="214" spans="2:28" ht="14.65" hidden="1" customHeight="1"/>
    <row r="215" spans="2:28" ht="14.65" hidden="1" customHeight="1"/>
    <row r="216" spans="2:28" ht="14.65" hidden="1" customHeight="1"/>
    <row r="217" spans="2:28" ht="14.65" hidden="1" customHeight="1"/>
    <row r="218" spans="2:28" ht="14.65" hidden="1" customHeight="1"/>
    <row r="219" spans="2:28" ht="14.65" hidden="1" customHeight="1">
      <c r="B219" s="189"/>
      <c r="C219" s="189"/>
      <c r="D219" s="189"/>
      <c r="E219" s="189"/>
      <c r="F219" s="189"/>
      <c r="G219" s="189"/>
      <c r="H219" s="189"/>
      <c r="I219" s="189"/>
      <c r="J219" s="189"/>
      <c r="K219" s="189"/>
      <c r="L219" s="189"/>
      <c r="M219" s="189"/>
      <c r="N219" s="189"/>
      <c r="O219" s="189"/>
    </row>
    <row r="220" spans="2:28" ht="14.65" hidden="1" customHeight="1">
      <c r="AA220" s="189"/>
      <c r="AB220" s="189"/>
    </row>
    <row r="221" spans="2:28" ht="14.65" hidden="1" customHeight="1">
      <c r="B221" s="165"/>
      <c r="C221" s="165"/>
      <c r="D221" s="165"/>
      <c r="E221" s="165"/>
      <c r="F221" s="165"/>
      <c r="G221" s="165"/>
      <c r="H221" s="165"/>
      <c r="I221" s="165"/>
      <c r="J221" s="165"/>
      <c r="K221" s="165"/>
      <c r="L221" s="165"/>
      <c r="M221" s="165"/>
      <c r="N221" s="165"/>
      <c r="O221" s="165"/>
    </row>
    <row r="222" spans="2:28" ht="14.65" hidden="1" customHeight="1">
      <c r="B222" s="165"/>
      <c r="C222" s="165"/>
      <c r="D222" s="165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AA222" s="165"/>
      <c r="AB222" s="165"/>
    </row>
    <row r="223" spans="2:28" ht="14.65" hidden="1" customHeight="1">
      <c r="B223" s="165"/>
      <c r="C223" s="165"/>
      <c r="D223" s="165"/>
      <c r="E223" s="165"/>
      <c r="F223" s="165"/>
      <c r="G223" s="165"/>
      <c r="H223" s="165"/>
      <c r="I223" s="165"/>
      <c r="J223" s="165"/>
      <c r="K223" s="165"/>
      <c r="L223" s="165"/>
      <c r="M223" s="165"/>
      <c r="N223" s="165"/>
      <c r="O223" s="165"/>
      <c r="AA223" s="165"/>
      <c r="AB223" s="165"/>
    </row>
    <row r="224" spans="2:28" ht="14.65" hidden="1" customHeight="1">
      <c r="B224" s="165"/>
      <c r="C224" s="165"/>
      <c r="D224" s="165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AA224" s="165"/>
      <c r="AB224" s="165"/>
    </row>
    <row r="225" spans="1:43" ht="14.65" hidden="1" customHeight="1">
      <c r="B225" s="165"/>
      <c r="C225" s="165"/>
      <c r="D225" s="165"/>
      <c r="E225" s="165"/>
      <c r="F225" s="165"/>
      <c r="G225" s="165"/>
      <c r="H225" s="165"/>
      <c r="I225" s="165"/>
      <c r="J225" s="165"/>
      <c r="K225" s="165"/>
      <c r="L225" s="165"/>
      <c r="M225" s="165"/>
      <c r="N225" s="165"/>
      <c r="O225" s="165"/>
      <c r="AA225" s="165"/>
      <c r="AB225" s="165"/>
    </row>
    <row r="226" spans="1:43" ht="14.65" hidden="1" customHeight="1">
      <c r="B226" s="165"/>
      <c r="C226" s="165"/>
      <c r="D226" s="165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AA226" s="165"/>
      <c r="AB226" s="165"/>
    </row>
    <row r="227" spans="1:43" ht="14.65" hidden="1" customHeight="1">
      <c r="AA227" s="165"/>
      <c r="AB227" s="165"/>
    </row>
    <row r="228" spans="1:43" ht="14.65" hidden="1" customHeight="1"/>
    <row r="229" spans="1:43" ht="14.65" hidden="1" customHeight="1">
      <c r="B229" s="165"/>
      <c r="C229" s="165"/>
      <c r="D229" s="165"/>
      <c r="E229" s="165"/>
      <c r="F229" s="165"/>
      <c r="G229" s="165"/>
      <c r="H229" s="165"/>
      <c r="I229" s="165"/>
      <c r="J229" s="165"/>
      <c r="K229" s="165"/>
      <c r="L229" s="165"/>
      <c r="M229" s="165"/>
      <c r="N229" s="165"/>
      <c r="O229" s="165"/>
    </row>
    <row r="230" spans="1:43" ht="14.65" hidden="1" customHeight="1">
      <c r="B230" s="165"/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AA230" s="165"/>
      <c r="AB230" s="165"/>
    </row>
    <row r="231" spans="1:43" ht="14.65" hidden="1" customHeight="1">
      <c r="B231" s="165"/>
      <c r="C231" s="165"/>
      <c r="D231" s="165"/>
      <c r="E231" s="165"/>
      <c r="F231" s="165"/>
      <c r="G231" s="165"/>
      <c r="H231" s="165"/>
      <c r="I231" s="165"/>
      <c r="J231" s="165"/>
      <c r="K231" s="165"/>
      <c r="L231" s="165"/>
      <c r="M231" s="165"/>
      <c r="N231" s="165"/>
      <c r="O231" s="165"/>
      <c r="AA231" s="165"/>
      <c r="AB231" s="165"/>
    </row>
    <row r="232" spans="1:43" ht="14.65" hidden="1" customHeight="1">
      <c r="AA232" s="165"/>
      <c r="AB232" s="165"/>
    </row>
    <row r="233" spans="1:43" ht="14.65" hidden="1" customHeight="1">
      <c r="A233" s="189"/>
    </row>
    <row r="234" spans="1:43" ht="14.65" hidden="1" customHeight="1"/>
    <row r="235" spans="1:43" ht="14.65" hidden="1" customHeight="1">
      <c r="A235" s="165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</row>
    <row r="236" spans="1:43" ht="14.65" hidden="1" customHeight="1">
      <c r="A236" s="165"/>
    </row>
    <row r="237" spans="1:43" ht="14.65" hidden="1" customHeight="1">
      <c r="A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</row>
    <row r="238" spans="1:43" ht="14.65" hidden="1" customHeight="1">
      <c r="A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P238" s="194"/>
      <c r="AQ238" s="194"/>
    </row>
    <row r="239" spans="1:43" s="189" customFormat="1" ht="14.65" hidden="1" customHeight="1">
      <c r="A239" s="165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2"/>
      <c r="AB239" s="162"/>
      <c r="AP239" s="163"/>
      <c r="AQ239" s="163"/>
    </row>
    <row r="240" spans="1:43" ht="14.65" hidden="1" customHeight="1">
      <c r="A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P240" s="192"/>
      <c r="AQ240" s="192"/>
    </row>
    <row r="241" spans="1:43" s="165" customFormat="1" ht="14.65" hidden="1" customHeight="1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AA241" s="162"/>
      <c r="AB241" s="162"/>
      <c r="AP241" s="192"/>
      <c r="AQ241" s="192"/>
    </row>
    <row r="242" spans="1:43" s="165" customFormat="1" ht="14.65" hidden="1" customHeight="1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AA242" s="162"/>
      <c r="AB242" s="162"/>
      <c r="AP242" s="192"/>
      <c r="AQ242" s="192"/>
    </row>
    <row r="243" spans="1:43" s="165" customFormat="1" ht="14.65" hidden="1" customHeight="1"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P243" s="192"/>
      <c r="AQ243" s="192"/>
    </row>
    <row r="244" spans="1:43" s="165" customFormat="1" ht="14.65" hidden="1" customHeight="1"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  <c r="AA244" s="162"/>
      <c r="AB244" s="162"/>
      <c r="AP244" s="192"/>
      <c r="AQ244" s="192"/>
    </row>
    <row r="245" spans="1:43" s="165" customFormat="1" ht="14.65" hidden="1" customHeight="1"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AA245" s="162"/>
      <c r="AB245" s="162"/>
      <c r="AP245" s="192"/>
      <c r="AQ245" s="192"/>
    </row>
    <row r="246" spans="1:43" s="165" customFormat="1" ht="14.65" hidden="1" customHeight="1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AA246" s="162"/>
      <c r="AB246" s="162"/>
      <c r="AP246" s="163"/>
      <c r="AQ246" s="163"/>
    </row>
    <row r="247" spans="1:43" ht="14.65" hidden="1" customHeight="1"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</row>
    <row r="248" spans="1:43" ht="14.65" hidden="1" customHeight="1">
      <c r="AP248" s="192"/>
      <c r="AQ248" s="192"/>
    </row>
    <row r="249" spans="1:43" s="165" customFormat="1" ht="14.65" hidden="1" customHeight="1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  <c r="AA249" s="162"/>
      <c r="AB249" s="162"/>
      <c r="AP249" s="192"/>
      <c r="AQ249" s="192"/>
    </row>
    <row r="250" spans="1:43" s="165" customFormat="1" ht="14.65" hidden="1" customHeight="1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  <c r="AA250" s="162"/>
      <c r="AB250" s="162"/>
      <c r="AP250" s="192"/>
      <c r="AQ250" s="192"/>
    </row>
    <row r="251" spans="1:43" s="165" customFormat="1" ht="14.65" hidden="1" customHeight="1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  <c r="AA251" s="162"/>
      <c r="AB251" s="162"/>
      <c r="AP251" s="163"/>
      <c r="AQ251" s="163"/>
    </row>
    <row r="252" spans="1:43" ht="14.65" hidden="1" customHeight="1"/>
    <row r="253" spans="1:43" ht="14.65" hidden="1" customHeight="1"/>
    <row r="254" spans="1:43" ht="14.65" hidden="1" customHeight="1"/>
    <row r="255" spans="1:43" ht="14.65" hidden="1" customHeight="1"/>
    <row r="256" spans="1:43" ht="14.65" hidden="1" customHeight="1"/>
    <row r="257" ht="14.65" hidden="1" customHeight="1"/>
    <row r="258" ht="14.65" hidden="1" customHeight="1"/>
    <row r="259" ht="14.65" hidden="1" customHeight="1"/>
    <row r="260" ht="14.65" hidden="1" customHeight="1"/>
    <row r="261" ht="14.65" hidden="1" customHeight="1"/>
    <row r="262" ht="14.65" hidden="1" customHeight="1"/>
    <row r="263" ht="14.65" hidden="1" customHeight="1"/>
    <row r="264" ht="14.65" hidden="1" customHeight="1"/>
    <row r="265" ht="14.65" hidden="1" customHeight="1"/>
    <row r="266" ht="14.65" hidden="1" customHeight="1"/>
    <row r="267" ht="14.65" hidden="1" customHeight="1"/>
    <row r="268" ht="14.65" hidden="1" customHeight="1"/>
    <row r="269" ht="14.65" hidden="1" customHeight="1"/>
    <row r="270" ht="14.65" hidden="1" customHeight="1"/>
    <row r="271" ht="14.65" hidden="1" customHeight="1"/>
    <row r="272" ht="14.65" hidden="1" customHeight="1"/>
    <row r="273" ht="14.65" hidden="1" customHeight="1"/>
    <row r="274" ht="14.65" hidden="1" customHeight="1"/>
    <row r="275" ht="14.65" hidden="1" customHeight="1"/>
    <row r="276" ht="14.65" hidden="1" customHeight="1"/>
    <row r="277" ht="14.65" hidden="1" customHeight="1"/>
    <row r="278" ht="14.65" hidden="1" customHeight="1"/>
    <row r="279" ht="14.65" hidden="1" customHeight="1"/>
    <row r="280" ht="14.65" hidden="1" customHeight="1"/>
    <row r="281" ht="14.65" hidden="1" customHeight="1"/>
    <row r="282" ht="14.65" hidden="1" customHeight="1"/>
  </sheetData>
  <mergeCells count="121">
    <mergeCell ref="B1:AB1"/>
    <mergeCell ref="B2:AB2"/>
    <mergeCell ref="B3:AB3"/>
    <mergeCell ref="B5:M5"/>
    <mergeCell ref="N5:O5"/>
    <mergeCell ref="P5:Z5"/>
    <mergeCell ref="AA5:AB5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47:O47"/>
    <mergeCell ref="N48:O48"/>
    <mergeCell ref="AA48:AB48"/>
    <mergeCell ref="N49:O49"/>
    <mergeCell ref="AA49:AB49"/>
    <mergeCell ref="N50:O50"/>
    <mergeCell ref="AA50:AB50"/>
    <mergeCell ref="N42:O42"/>
    <mergeCell ref="AA42:AB42"/>
    <mergeCell ref="N43:O43"/>
    <mergeCell ref="N44:O44"/>
    <mergeCell ref="N45:O45"/>
    <mergeCell ref="N46:O46"/>
    <mergeCell ref="AA46:AB46"/>
    <mergeCell ref="N55:O55"/>
    <mergeCell ref="AA55:AB55"/>
    <mergeCell ref="N56:O56"/>
    <mergeCell ref="AA56:AB56"/>
    <mergeCell ref="N57:O57"/>
    <mergeCell ref="AA57:AB57"/>
    <mergeCell ref="N51:O51"/>
    <mergeCell ref="AA51:AB51"/>
    <mergeCell ref="N52:O52"/>
    <mergeCell ref="AA52:AB52"/>
    <mergeCell ref="N53:O53"/>
    <mergeCell ref="N54:O54"/>
    <mergeCell ref="AA54:AB54"/>
    <mergeCell ref="N61:O61"/>
    <mergeCell ref="P61:Z61"/>
    <mergeCell ref="AA61:AB61"/>
    <mergeCell ref="B62:M62"/>
    <mergeCell ref="N62:O62"/>
    <mergeCell ref="P62:Z62"/>
    <mergeCell ref="AA62:AB62"/>
    <mergeCell ref="N58:O58"/>
    <mergeCell ref="AA58:AB58"/>
    <mergeCell ref="N59:O59"/>
    <mergeCell ref="AA59:AB59"/>
    <mergeCell ref="N60:O60"/>
    <mergeCell ref="P60:Z60"/>
    <mergeCell ref="AA60:AB60"/>
  </mergeCells>
  <phoneticPr fontId="5"/>
  <printOptions horizontalCentered="1"/>
  <pageMargins left="0.59055118110236227" right="0.59055118110236227" top="0.47244094488188981" bottom="0.19685039370078741" header="0.35433070866141736" footer="0.31496062992125984"/>
  <pageSetup paperSize="9" scale="80" orientation="portrait" cellComments="asDisplaye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EB6B2-5F39-4E26-981B-A696429935B0}">
  <sheetPr>
    <tabColor rgb="FF00B0F0"/>
  </sheetPr>
  <dimension ref="A1:V293"/>
  <sheetViews>
    <sheetView workbookViewId="0">
      <selection activeCell="P10" sqref="P10:Q10"/>
    </sheetView>
  </sheetViews>
  <sheetFormatPr defaultColWidth="9" defaultRowHeight="18" customHeight="1"/>
  <cols>
    <col min="1" max="1" width="1.25" style="195" customWidth="1"/>
    <col min="2" max="10" width="2.125" style="195" customWidth="1"/>
    <col min="11" max="11" width="18.5" style="195" customWidth="1"/>
    <col min="12" max="13" width="9.125" style="195" customWidth="1"/>
    <col min="14" max="14" width="0.5" style="195" customWidth="1"/>
    <col min="15" max="20" width="9" style="195" hidden="1" customWidth="1"/>
    <col min="21" max="22" width="9" style="163" hidden="1" customWidth="1"/>
    <col min="23" max="16384" width="9" style="195"/>
  </cols>
  <sheetData>
    <row r="1" spans="1:22" ht="18" customHeight="1">
      <c r="A1" s="427" t="s">
        <v>282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22" ht="23.45" customHeight="1">
      <c r="A2" s="428" t="s">
        <v>283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196"/>
      <c r="O2" s="196"/>
    </row>
    <row r="3" spans="1:22" ht="14.1" customHeight="1">
      <c r="A3" s="429" t="s">
        <v>284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196"/>
      <c r="O3" s="196"/>
    </row>
    <row r="4" spans="1:22" ht="14.1" customHeight="1">
      <c r="A4" s="430" t="s">
        <v>285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196"/>
      <c r="O4" s="196"/>
    </row>
    <row r="5" spans="1:22" ht="15.95" customHeight="1" thickBot="1">
      <c r="A5" s="197"/>
      <c r="B5" s="196"/>
      <c r="C5" s="196"/>
      <c r="D5" s="196"/>
      <c r="E5" s="196"/>
      <c r="F5" s="196"/>
      <c r="G5" s="196"/>
      <c r="H5" s="196"/>
      <c r="I5" s="196"/>
      <c r="J5" s="196"/>
      <c r="K5" s="198"/>
      <c r="L5" s="196"/>
      <c r="M5" s="198" t="s">
        <v>216</v>
      </c>
      <c r="N5" s="196"/>
      <c r="O5" s="196"/>
    </row>
    <row r="6" spans="1:22" ht="15.95" customHeight="1" thickBot="1">
      <c r="A6" s="431" t="s">
        <v>218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3" t="s">
        <v>219</v>
      </c>
      <c r="M6" s="434"/>
      <c r="N6" s="196"/>
      <c r="O6" s="196"/>
      <c r="U6" s="175" t="s">
        <v>217</v>
      </c>
      <c r="V6" s="175"/>
    </row>
    <row r="7" spans="1:22" ht="15.95" customHeight="1">
      <c r="A7" s="199"/>
      <c r="B7" s="200" t="s">
        <v>286</v>
      </c>
      <c r="C7" s="200"/>
      <c r="D7" s="201"/>
      <c r="E7" s="200"/>
      <c r="F7" s="200"/>
      <c r="G7" s="200"/>
      <c r="H7" s="200"/>
      <c r="L7" s="421">
        <v>4214794274</v>
      </c>
      <c r="M7" s="422"/>
      <c r="U7" s="175">
        <v>78</v>
      </c>
      <c r="V7" s="176">
        <v>4214794274</v>
      </c>
    </row>
    <row r="8" spans="1:22" ht="15.95" customHeight="1">
      <c r="A8" s="199"/>
      <c r="B8" s="200"/>
      <c r="C8" s="200" t="s">
        <v>287</v>
      </c>
      <c r="D8" s="200"/>
      <c r="E8" s="200"/>
      <c r="F8" s="200"/>
      <c r="G8" s="200"/>
      <c r="H8" s="200"/>
      <c r="L8" s="421">
        <v>2028719435</v>
      </c>
      <c r="M8" s="422"/>
      <c r="U8" s="175">
        <v>79</v>
      </c>
      <c r="V8" s="176">
        <v>2028719435</v>
      </c>
    </row>
    <row r="9" spans="1:22" ht="15.95" customHeight="1">
      <c r="A9" s="199"/>
      <c r="B9" s="200"/>
      <c r="C9" s="200"/>
      <c r="D9" s="200" t="s">
        <v>288</v>
      </c>
      <c r="E9" s="200"/>
      <c r="F9" s="200"/>
      <c r="G9" s="200"/>
      <c r="H9" s="200"/>
      <c r="L9" s="421">
        <v>561232187</v>
      </c>
      <c r="M9" s="422"/>
      <c r="O9" s="195" t="s">
        <v>289</v>
      </c>
      <c r="U9" s="175">
        <v>80</v>
      </c>
      <c r="V9" s="176">
        <v>561232187</v>
      </c>
    </row>
    <row r="10" spans="1:22" ht="15.95" customHeight="1">
      <c r="A10" s="199"/>
      <c r="B10" s="200"/>
      <c r="C10" s="200"/>
      <c r="D10" s="200"/>
      <c r="E10" s="200" t="s">
        <v>290</v>
      </c>
      <c r="F10" s="200"/>
      <c r="G10" s="200"/>
      <c r="H10" s="200"/>
      <c r="L10" s="421">
        <v>433762242</v>
      </c>
      <c r="M10" s="422"/>
      <c r="U10" s="175">
        <v>81</v>
      </c>
      <c r="V10" s="176">
        <v>433762242</v>
      </c>
    </row>
    <row r="11" spans="1:22" ht="15.95" customHeight="1">
      <c r="A11" s="199"/>
      <c r="B11" s="200"/>
      <c r="C11" s="200"/>
      <c r="D11" s="200"/>
      <c r="E11" s="200" t="s">
        <v>291</v>
      </c>
      <c r="F11" s="200"/>
      <c r="G11" s="200"/>
      <c r="H11" s="200"/>
      <c r="L11" s="421">
        <v>27537957</v>
      </c>
      <c r="M11" s="422"/>
      <c r="U11" s="175">
        <v>82</v>
      </c>
      <c r="V11" s="176">
        <v>27537957</v>
      </c>
    </row>
    <row r="12" spans="1:22" ht="15.95" customHeight="1">
      <c r="A12" s="199"/>
      <c r="B12" s="200"/>
      <c r="C12" s="200"/>
      <c r="D12" s="200"/>
      <c r="E12" s="200" t="s">
        <v>292</v>
      </c>
      <c r="F12" s="200"/>
      <c r="G12" s="200"/>
      <c r="H12" s="200"/>
      <c r="L12" s="421" t="s">
        <v>205</v>
      </c>
      <c r="M12" s="422"/>
      <c r="U12" s="175">
        <v>83</v>
      </c>
      <c r="V12" s="176" t="s">
        <v>205</v>
      </c>
    </row>
    <row r="13" spans="1:22" ht="15.95" customHeight="1">
      <c r="A13" s="199"/>
      <c r="B13" s="200"/>
      <c r="C13" s="200"/>
      <c r="D13" s="200"/>
      <c r="E13" s="200" t="s">
        <v>234</v>
      </c>
      <c r="F13" s="200"/>
      <c r="G13" s="200"/>
      <c r="H13" s="200"/>
      <c r="L13" s="421">
        <v>99931988</v>
      </c>
      <c r="M13" s="422"/>
      <c r="U13" s="175">
        <v>84</v>
      </c>
      <c r="V13" s="176">
        <v>99931988</v>
      </c>
    </row>
    <row r="14" spans="1:22" ht="15.95" customHeight="1">
      <c r="A14" s="199"/>
      <c r="B14" s="200"/>
      <c r="C14" s="200"/>
      <c r="D14" s="200" t="s">
        <v>293</v>
      </c>
      <c r="E14" s="200"/>
      <c r="F14" s="200"/>
      <c r="G14" s="200"/>
      <c r="H14" s="200"/>
      <c r="L14" s="421">
        <v>1428852586</v>
      </c>
      <c r="M14" s="422"/>
      <c r="U14" s="175">
        <v>85</v>
      </c>
      <c r="V14" s="176">
        <v>1428852586</v>
      </c>
    </row>
    <row r="15" spans="1:22" ht="15.95" customHeight="1">
      <c r="A15" s="199"/>
      <c r="B15" s="200"/>
      <c r="C15" s="200"/>
      <c r="D15" s="200"/>
      <c r="E15" s="200" t="s">
        <v>294</v>
      </c>
      <c r="F15" s="200"/>
      <c r="G15" s="200"/>
      <c r="H15" s="200"/>
      <c r="L15" s="421">
        <v>584937407</v>
      </c>
      <c r="M15" s="422"/>
      <c r="U15" s="175">
        <v>86</v>
      </c>
      <c r="V15" s="176">
        <v>584937407</v>
      </c>
    </row>
    <row r="16" spans="1:22" ht="15.95" customHeight="1">
      <c r="A16" s="199"/>
      <c r="B16" s="200"/>
      <c r="C16" s="200"/>
      <c r="D16" s="200"/>
      <c r="E16" s="200" t="s">
        <v>295</v>
      </c>
      <c r="F16" s="200"/>
      <c r="G16" s="200"/>
      <c r="H16" s="200"/>
      <c r="L16" s="421">
        <v>121450777</v>
      </c>
      <c r="M16" s="422"/>
      <c r="U16" s="175">
        <v>87</v>
      </c>
      <c r="V16" s="176">
        <v>121450777</v>
      </c>
    </row>
    <row r="17" spans="1:22" ht="15.95" customHeight="1">
      <c r="A17" s="199"/>
      <c r="B17" s="200"/>
      <c r="C17" s="200"/>
      <c r="D17" s="200"/>
      <c r="E17" s="200" t="s">
        <v>296</v>
      </c>
      <c r="F17" s="200"/>
      <c r="G17" s="200"/>
      <c r="H17" s="200"/>
      <c r="L17" s="421">
        <v>722464402</v>
      </c>
      <c r="M17" s="422"/>
      <c r="U17" s="175">
        <v>88</v>
      </c>
      <c r="V17" s="176">
        <v>722464402</v>
      </c>
    </row>
    <row r="18" spans="1:22" ht="15.95" customHeight="1">
      <c r="A18" s="199"/>
      <c r="B18" s="200"/>
      <c r="C18" s="200"/>
      <c r="D18" s="200"/>
      <c r="E18" s="200" t="s">
        <v>234</v>
      </c>
      <c r="F18" s="200"/>
      <c r="G18" s="200"/>
      <c r="H18" s="200"/>
      <c r="L18" s="421" t="s">
        <v>205</v>
      </c>
      <c r="M18" s="422"/>
      <c r="U18" s="175">
        <v>89</v>
      </c>
      <c r="V18" s="176" t="s">
        <v>205</v>
      </c>
    </row>
    <row r="19" spans="1:22" ht="15.95" customHeight="1">
      <c r="A19" s="199"/>
      <c r="B19" s="200"/>
      <c r="C19" s="200"/>
      <c r="D19" s="200" t="s">
        <v>297</v>
      </c>
      <c r="E19" s="200"/>
      <c r="F19" s="200"/>
      <c r="G19" s="200"/>
      <c r="H19" s="200"/>
      <c r="L19" s="421">
        <v>38634662</v>
      </c>
      <c r="M19" s="422"/>
      <c r="U19" s="175">
        <v>90</v>
      </c>
      <c r="V19" s="176">
        <v>38634662</v>
      </c>
    </row>
    <row r="20" spans="1:22" ht="15.95" customHeight="1">
      <c r="A20" s="199"/>
      <c r="B20" s="200"/>
      <c r="C20" s="200"/>
      <c r="D20" s="201"/>
      <c r="E20" s="201" t="s">
        <v>298</v>
      </c>
      <c r="F20" s="201"/>
      <c r="G20" s="200"/>
      <c r="H20" s="200"/>
      <c r="L20" s="421">
        <v>16422710</v>
      </c>
      <c r="M20" s="422"/>
      <c r="U20" s="175">
        <v>91</v>
      </c>
      <c r="V20" s="176">
        <v>16422710</v>
      </c>
    </row>
    <row r="21" spans="1:22" ht="15.95" customHeight="1">
      <c r="A21" s="199"/>
      <c r="B21" s="200"/>
      <c r="C21" s="200"/>
      <c r="D21" s="201"/>
      <c r="E21" s="200" t="s">
        <v>299</v>
      </c>
      <c r="F21" s="200"/>
      <c r="G21" s="200"/>
      <c r="H21" s="200"/>
      <c r="L21" s="421">
        <v>1464749</v>
      </c>
      <c r="M21" s="422"/>
      <c r="U21" s="175">
        <v>92</v>
      </c>
      <c r="V21" s="176">
        <v>1464749</v>
      </c>
    </row>
    <row r="22" spans="1:22" ht="15.95" customHeight="1">
      <c r="A22" s="199"/>
      <c r="B22" s="200"/>
      <c r="C22" s="200"/>
      <c r="D22" s="201"/>
      <c r="E22" s="200" t="s">
        <v>234</v>
      </c>
      <c r="F22" s="200"/>
      <c r="G22" s="200"/>
      <c r="H22" s="200"/>
      <c r="L22" s="421">
        <v>20747203</v>
      </c>
      <c r="M22" s="422"/>
      <c r="U22" s="175">
        <v>93</v>
      </c>
      <c r="V22" s="176">
        <v>20747203</v>
      </c>
    </row>
    <row r="23" spans="1:22" ht="15.95" customHeight="1">
      <c r="A23" s="199"/>
      <c r="B23" s="200"/>
      <c r="C23" s="202" t="s">
        <v>300</v>
      </c>
      <c r="D23" s="202"/>
      <c r="E23" s="200"/>
      <c r="F23" s="200"/>
      <c r="G23" s="200"/>
      <c r="H23" s="200"/>
      <c r="L23" s="421">
        <v>2186074839</v>
      </c>
      <c r="M23" s="422"/>
      <c r="U23" s="175">
        <v>94</v>
      </c>
      <c r="V23" s="176">
        <v>2186074839</v>
      </c>
    </row>
    <row r="24" spans="1:22" ht="15.95" customHeight="1">
      <c r="A24" s="199"/>
      <c r="B24" s="200"/>
      <c r="C24" s="200"/>
      <c r="D24" s="200" t="s">
        <v>301</v>
      </c>
      <c r="E24" s="200"/>
      <c r="F24" s="200"/>
      <c r="G24" s="200"/>
      <c r="H24" s="200"/>
      <c r="L24" s="421">
        <v>1584296605</v>
      </c>
      <c r="M24" s="422"/>
      <c r="U24" s="175">
        <v>95</v>
      </c>
      <c r="V24" s="176">
        <v>1584296605</v>
      </c>
    </row>
    <row r="25" spans="1:22" ht="15.95" customHeight="1">
      <c r="A25" s="199"/>
      <c r="B25" s="200"/>
      <c r="C25" s="200"/>
      <c r="D25" s="200" t="s">
        <v>302</v>
      </c>
      <c r="E25" s="200"/>
      <c r="F25" s="200"/>
      <c r="G25" s="200"/>
      <c r="H25" s="200"/>
      <c r="L25" s="421">
        <v>292267431</v>
      </c>
      <c r="M25" s="422"/>
      <c r="U25" s="175">
        <v>96</v>
      </c>
      <c r="V25" s="176">
        <v>292267431</v>
      </c>
    </row>
    <row r="26" spans="1:22" ht="15.95" customHeight="1">
      <c r="A26" s="199"/>
      <c r="B26" s="200"/>
      <c r="C26" s="200"/>
      <c r="D26" s="200" t="s">
        <v>303</v>
      </c>
      <c r="E26" s="200"/>
      <c r="F26" s="200"/>
      <c r="G26" s="200"/>
      <c r="H26" s="200"/>
      <c r="L26" s="421">
        <v>309117973</v>
      </c>
      <c r="M26" s="422"/>
      <c r="U26" s="175">
        <v>97</v>
      </c>
      <c r="V26" s="176">
        <v>309117973</v>
      </c>
    </row>
    <row r="27" spans="1:22" ht="15.95" customHeight="1">
      <c r="A27" s="199"/>
      <c r="B27" s="200"/>
      <c r="C27" s="200"/>
      <c r="D27" s="200" t="s">
        <v>234</v>
      </c>
      <c r="E27" s="200"/>
      <c r="F27" s="200"/>
      <c r="G27" s="200"/>
      <c r="H27" s="200"/>
      <c r="L27" s="421">
        <v>392830</v>
      </c>
      <c r="M27" s="422"/>
      <c r="U27" s="175">
        <v>98</v>
      </c>
      <c r="V27" s="176">
        <v>392830</v>
      </c>
    </row>
    <row r="28" spans="1:22" ht="15.95" customHeight="1">
      <c r="A28" s="199"/>
      <c r="B28" s="203" t="s">
        <v>304</v>
      </c>
      <c r="C28" s="203"/>
      <c r="D28" s="200"/>
      <c r="E28" s="200"/>
      <c r="F28" s="200"/>
      <c r="G28" s="200"/>
      <c r="H28" s="200"/>
      <c r="L28" s="421">
        <v>123389280</v>
      </c>
      <c r="M28" s="422"/>
      <c r="U28" s="175">
        <v>99</v>
      </c>
      <c r="V28" s="176">
        <v>123389280</v>
      </c>
    </row>
    <row r="29" spans="1:22" ht="15.95" customHeight="1">
      <c r="A29" s="199"/>
      <c r="B29" s="200"/>
      <c r="C29" s="200" t="s">
        <v>305</v>
      </c>
      <c r="D29" s="203"/>
      <c r="E29" s="200"/>
      <c r="F29" s="200"/>
      <c r="G29" s="200"/>
      <c r="H29" s="200"/>
      <c r="I29" s="204"/>
      <c r="J29" s="204"/>
      <c r="K29" s="204"/>
      <c r="L29" s="421">
        <v>39858520</v>
      </c>
      <c r="M29" s="422"/>
      <c r="U29" s="175">
        <v>100</v>
      </c>
      <c r="V29" s="176">
        <v>39858520</v>
      </c>
    </row>
    <row r="30" spans="1:22" ht="15.95" customHeight="1">
      <c r="A30" s="199"/>
      <c r="B30" s="200"/>
      <c r="C30" s="200" t="s">
        <v>234</v>
      </c>
      <c r="D30" s="200"/>
      <c r="E30" s="201"/>
      <c r="F30" s="200"/>
      <c r="G30" s="200"/>
      <c r="H30" s="200"/>
      <c r="I30" s="204"/>
      <c r="J30" s="204"/>
      <c r="K30" s="204"/>
      <c r="L30" s="421">
        <v>83530760</v>
      </c>
      <c r="M30" s="422"/>
      <c r="U30" s="175">
        <v>101</v>
      </c>
      <c r="V30" s="176">
        <v>83530760</v>
      </c>
    </row>
    <row r="31" spans="1:22" ht="15.95" customHeight="1">
      <c r="A31" s="205" t="s">
        <v>306</v>
      </c>
      <c r="B31" s="206"/>
      <c r="C31" s="206"/>
      <c r="D31" s="206"/>
      <c r="E31" s="206"/>
      <c r="F31" s="206"/>
      <c r="G31" s="206"/>
      <c r="H31" s="206"/>
      <c r="I31" s="207"/>
      <c r="J31" s="207"/>
      <c r="K31" s="207"/>
      <c r="L31" s="425">
        <v>4091404994</v>
      </c>
      <c r="M31" s="426"/>
      <c r="U31" s="175">
        <v>77</v>
      </c>
      <c r="V31" s="176">
        <v>4091404994</v>
      </c>
    </row>
    <row r="32" spans="1:22" ht="15.95" customHeight="1">
      <c r="A32" s="199"/>
      <c r="B32" s="200" t="s">
        <v>307</v>
      </c>
      <c r="C32" s="200"/>
      <c r="D32" s="201"/>
      <c r="E32" s="200"/>
      <c r="F32" s="200"/>
      <c r="G32" s="200"/>
      <c r="H32" s="200"/>
      <c r="L32" s="421">
        <v>58656280</v>
      </c>
      <c r="M32" s="422"/>
      <c r="U32" s="175">
        <v>103</v>
      </c>
      <c r="V32" s="176">
        <v>58656280</v>
      </c>
    </row>
    <row r="33" spans="1:22" ht="15.95" customHeight="1">
      <c r="A33" s="199"/>
      <c r="B33" s="200"/>
      <c r="C33" s="201" t="s">
        <v>308</v>
      </c>
      <c r="D33" s="201"/>
      <c r="E33" s="200"/>
      <c r="F33" s="200"/>
      <c r="G33" s="200"/>
      <c r="H33" s="200"/>
      <c r="L33" s="421">
        <v>57831370</v>
      </c>
      <c r="M33" s="422"/>
      <c r="U33" s="175">
        <v>104</v>
      </c>
      <c r="V33" s="176">
        <v>57831370</v>
      </c>
    </row>
    <row r="34" spans="1:22" ht="15.95" customHeight="1">
      <c r="A34" s="199"/>
      <c r="B34" s="200"/>
      <c r="C34" s="202" t="s">
        <v>309</v>
      </c>
      <c r="D34" s="202"/>
      <c r="E34" s="200"/>
      <c r="F34" s="200"/>
      <c r="G34" s="200"/>
      <c r="H34" s="200"/>
      <c r="L34" s="421" t="s">
        <v>205</v>
      </c>
      <c r="M34" s="422"/>
      <c r="U34" s="175">
        <v>105</v>
      </c>
      <c r="V34" s="176" t="s">
        <v>205</v>
      </c>
    </row>
    <row r="35" spans="1:22" ht="15.95" customHeight="1">
      <c r="A35" s="199"/>
      <c r="B35" s="200"/>
      <c r="C35" s="201" t="s">
        <v>310</v>
      </c>
      <c r="D35" s="201"/>
      <c r="E35" s="200"/>
      <c r="F35" s="201"/>
      <c r="G35" s="200"/>
      <c r="H35" s="200"/>
      <c r="L35" s="421" t="s">
        <v>205</v>
      </c>
      <c r="M35" s="422"/>
      <c r="U35" s="175">
        <v>106</v>
      </c>
      <c r="V35" s="176" t="s">
        <v>205</v>
      </c>
    </row>
    <row r="36" spans="1:22" ht="15.95" customHeight="1">
      <c r="A36" s="199"/>
      <c r="B36" s="200"/>
      <c r="C36" s="200" t="s">
        <v>311</v>
      </c>
      <c r="D36" s="200"/>
      <c r="E36" s="200"/>
      <c r="F36" s="200"/>
      <c r="G36" s="200"/>
      <c r="H36" s="200"/>
      <c r="L36" s="421" t="s">
        <v>205</v>
      </c>
      <c r="M36" s="422"/>
      <c r="U36" s="175">
        <v>107</v>
      </c>
      <c r="V36" s="176" t="s">
        <v>205</v>
      </c>
    </row>
    <row r="37" spans="1:22" ht="15.95" customHeight="1">
      <c r="A37" s="199"/>
      <c r="B37" s="200"/>
      <c r="C37" s="200" t="s">
        <v>234</v>
      </c>
      <c r="D37" s="200"/>
      <c r="E37" s="200"/>
      <c r="F37" s="200"/>
      <c r="G37" s="200"/>
      <c r="H37" s="200"/>
      <c r="L37" s="421">
        <v>824910</v>
      </c>
      <c r="M37" s="422"/>
      <c r="U37" s="175">
        <v>108</v>
      </c>
      <c r="V37" s="176">
        <v>824910</v>
      </c>
    </row>
    <row r="38" spans="1:22" ht="15.95" customHeight="1">
      <c r="A38" s="199"/>
      <c r="B38" s="200" t="s">
        <v>312</v>
      </c>
      <c r="C38" s="200"/>
      <c r="D38" s="200"/>
      <c r="E38" s="200"/>
      <c r="F38" s="200"/>
      <c r="G38" s="200"/>
      <c r="H38" s="200"/>
      <c r="I38" s="204"/>
      <c r="J38" s="204"/>
      <c r="K38" s="204"/>
      <c r="L38" s="421">
        <v>55743000</v>
      </c>
      <c r="M38" s="422"/>
      <c r="U38" s="175">
        <v>109</v>
      </c>
      <c r="V38" s="176">
        <v>55743000</v>
      </c>
    </row>
    <row r="39" spans="1:22" ht="15.95" customHeight="1">
      <c r="A39" s="199"/>
      <c r="B39" s="200"/>
      <c r="C39" s="200" t="s">
        <v>313</v>
      </c>
      <c r="D39" s="200"/>
      <c r="E39" s="200"/>
      <c r="F39" s="200"/>
      <c r="G39" s="200"/>
      <c r="H39" s="200"/>
      <c r="I39" s="204"/>
      <c r="J39" s="204"/>
      <c r="K39" s="204"/>
      <c r="L39" s="421" t="s">
        <v>205</v>
      </c>
      <c r="M39" s="422"/>
      <c r="U39" s="175">
        <v>110</v>
      </c>
      <c r="V39" s="176" t="s">
        <v>205</v>
      </c>
    </row>
    <row r="40" spans="1:22" ht="15.95" customHeight="1" thickBot="1">
      <c r="A40" s="199"/>
      <c r="B40" s="200"/>
      <c r="C40" s="200" t="s">
        <v>234</v>
      </c>
      <c r="D40" s="200"/>
      <c r="E40" s="200"/>
      <c r="F40" s="200"/>
      <c r="G40" s="200"/>
      <c r="H40" s="200"/>
      <c r="I40" s="204"/>
      <c r="J40" s="204"/>
      <c r="K40" s="204"/>
      <c r="L40" s="421">
        <v>55743000</v>
      </c>
      <c r="M40" s="422"/>
      <c r="U40" s="175">
        <v>111</v>
      </c>
      <c r="V40" s="176">
        <v>55743000</v>
      </c>
    </row>
    <row r="41" spans="1:22" ht="15.95" customHeight="1" thickBot="1">
      <c r="A41" s="208" t="s">
        <v>314</v>
      </c>
      <c r="B41" s="209"/>
      <c r="C41" s="209"/>
      <c r="D41" s="209"/>
      <c r="E41" s="209"/>
      <c r="F41" s="209"/>
      <c r="G41" s="209"/>
      <c r="H41" s="209"/>
      <c r="I41" s="210"/>
      <c r="J41" s="210"/>
      <c r="K41" s="210"/>
      <c r="L41" s="423">
        <v>4094318274</v>
      </c>
      <c r="M41" s="424"/>
      <c r="U41" s="175">
        <v>102</v>
      </c>
      <c r="V41" s="176">
        <v>4094318274</v>
      </c>
    </row>
    <row r="42" spans="1:22" ht="3.75" customHeight="1">
      <c r="A42" s="211"/>
      <c r="B42" s="211"/>
      <c r="C42" s="211"/>
      <c r="D42" s="212"/>
      <c r="E42" s="212"/>
      <c r="F42" s="212"/>
      <c r="G42" s="212"/>
      <c r="H42" s="212"/>
      <c r="I42" s="213"/>
      <c r="J42" s="213"/>
      <c r="K42" s="213"/>
    </row>
    <row r="43" spans="1:22" ht="15.6" customHeight="1">
      <c r="A43" s="214"/>
      <c r="B43" s="214"/>
      <c r="C43" s="215"/>
      <c r="D43" s="215"/>
      <c r="E43" s="215"/>
      <c r="F43" s="215"/>
      <c r="G43" s="215"/>
      <c r="H43" s="215"/>
      <c r="I43" s="204"/>
      <c r="J43" s="204"/>
      <c r="K43" s="204"/>
    </row>
    <row r="44" spans="1:22" ht="15.6" customHeight="1">
      <c r="A44" s="214"/>
      <c r="B44" s="214"/>
      <c r="C44" s="214"/>
      <c r="D44" s="215"/>
      <c r="E44" s="215"/>
      <c r="F44" s="215"/>
      <c r="G44" s="215"/>
      <c r="H44" s="215"/>
      <c r="I44" s="204"/>
      <c r="J44" s="204"/>
      <c r="K44" s="204"/>
    </row>
    <row r="45" spans="1:22" ht="15.6" customHeight="1"/>
    <row r="46" spans="1:22" ht="3.75" customHeight="1"/>
    <row r="47" spans="1:22" ht="15.6" customHeight="1"/>
    <row r="48" spans="1:22" ht="15.6" customHeight="1"/>
    <row r="49" spans="1:22" ht="15.6" customHeight="1"/>
    <row r="50" spans="1:22" ht="15.6" customHeight="1"/>
    <row r="51" spans="1:22" ht="15.6" customHeight="1"/>
    <row r="52" spans="1:22" ht="15.6" customHeight="1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</row>
    <row r="53" spans="1:22" ht="15.6" customHeight="1"/>
    <row r="54" spans="1:22" ht="15.6" customHeight="1"/>
    <row r="55" spans="1:22" ht="5.45" customHeight="1"/>
    <row r="56" spans="1:22" ht="15.6" customHeight="1"/>
    <row r="57" spans="1:22" ht="15.6" customHeight="1"/>
    <row r="58" spans="1:22" ht="15.6" customHeight="1"/>
    <row r="59" spans="1:22" ht="15.6" customHeight="1"/>
    <row r="60" spans="1:22" ht="15.6" customHeight="1"/>
    <row r="61" spans="1:22" ht="15.6" customHeight="1">
      <c r="U61" s="193"/>
      <c r="V61" s="193"/>
    </row>
    <row r="62" spans="1:22" ht="15.6" customHeight="1"/>
    <row r="63" spans="1:22" s="216" customFormat="1" ht="13.15" customHeight="1">
      <c r="A63" s="195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U63" s="163"/>
      <c r="V63" s="163"/>
    </row>
    <row r="64" spans="1:22" ht="18" customHeight="1">
      <c r="L64" s="216"/>
      <c r="M64" s="216"/>
      <c r="N64" s="216"/>
      <c r="O64" s="216"/>
    </row>
    <row r="65" ht="27.2" customHeight="1"/>
    <row r="86" spans="1:22" ht="18" customHeight="1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</row>
    <row r="87" spans="1:22" ht="18" customHeight="1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</row>
    <row r="95" spans="1:22" ht="18" customHeight="1">
      <c r="U95" s="192"/>
      <c r="V95" s="192"/>
    </row>
    <row r="96" spans="1:22" ht="18" customHeight="1">
      <c r="U96" s="193"/>
      <c r="V96" s="193"/>
    </row>
    <row r="97" spans="1:22" s="201" customFormat="1" ht="18" customHeight="1">
      <c r="A97" s="195"/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U97" s="163"/>
      <c r="V97" s="163"/>
    </row>
    <row r="98" spans="1:22" s="216" customFormat="1" ht="13.15" customHeight="1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201"/>
      <c r="M98" s="201"/>
      <c r="N98" s="201"/>
      <c r="O98" s="201"/>
      <c r="U98" s="163"/>
      <c r="V98" s="163"/>
    </row>
    <row r="99" spans="1:22" ht="18" customHeight="1">
      <c r="L99" s="216"/>
      <c r="M99" s="216"/>
      <c r="N99" s="216"/>
      <c r="O99" s="216"/>
    </row>
    <row r="100" spans="1:22" ht="27.2" customHeight="1"/>
    <row r="128" spans="1:11" ht="18" customHeight="1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</row>
    <row r="129" spans="1:22" ht="18" customHeight="1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</row>
    <row r="137" spans="1:22" ht="18" customHeight="1">
      <c r="U137" s="192"/>
      <c r="V137" s="192"/>
    </row>
    <row r="138" spans="1:22" ht="18" customHeight="1">
      <c r="U138" s="193"/>
      <c r="V138" s="193"/>
    </row>
    <row r="139" spans="1:22" s="201" customFormat="1" ht="18" customHeight="1">
      <c r="A139" s="195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/>
      <c r="L139" s="195"/>
      <c r="M139" s="195"/>
      <c r="N139" s="195"/>
      <c r="O139" s="195"/>
      <c r="U139" s="163"/>
      <c r="V139" s="163"/>
    </row>
    <row r="140" spans="1:22" s="216" customFormat="1" ht="13.15" customHeight="1">
      <c r="A140" s="195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201"/>
      <c r="M140" s="201"/>
      <c r="N140" s="201"/>
      <c r="O140" s="201"/>
      <c r="U140" s="163"/>
      <c r="V140" s="163"/>
    </row>
    <row r="141" spans="1:22" ht="18" customHeight="1">
      <c r="L141" s="216"/>
      <c r="M141" s="216"/>
      <c r="N141" s="216"/>
      <c r="O141" s="216"/>
    </row>
    <row r="142" spans="1:22" ht="27.2" customHeight="1"/>
    <row r="143" spans="1:22" ht="14.45" customHeight="1"/>
    <row r="144" spans="1:22" ht="14.45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ht="14.45" customHeight="1"/>
    <row r="162" ht="14.45" customHeight="1"/>
    <row r="163" ht="14.45" customHeight="1"/>
    <row r="164" ht="14.45" customHeight="1"/>
    <row r="165" ht="14.45" customHeight="1"/>
    <row r="166" ht="14.45" customHeight="1"/>
    <row r="167" ht="14.45" customHeight="1"/>
    <row r="168" ht="14.45" customHeight="1"/>
    <row r="169" ht="14.45" customHeight="1"/>
    <row r="170" ht="14.45" customHeight="1"/>
    <row r="171" ht="14.45" customHeight="1"/>
    <row r="172" ht="14.45" customHeight="1"/>
    <row r="173" ht="14.45" customHeight="1"/>
    <row r="174" ht="14.45" customHeight="1"/>
    <row r="175" ht="14.45" customHeight="1"/>
    <row r="176" ht="14.45" customHeight="1"/>
    <row r="177" spans="1:22" ht="14.45" customHeight="1"/>
    <row r="178" spans="1:22" ht="14.45" customHeight="1"/>
    <row r="179" spans="1:22" ht="14.45" customHeight="1"/>
    <row r="180" spans="1:22" ht="14.45" customHeight="1"/>
    <row r="181" spans="1:22" ht="14.45" customHeight="1"/>
    <row r="182" spans="1:22" ht="14.45" customHeight="1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</row>
    <row r="183" spans="1:22" ht="14.45" customHeight="1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</row>
    <row r="184" spans="1:22" ht="14.45" customHeight="1"/>
    <row r="185" spans="1:22" ht="14.45" customHeight="1"/>
    <row r="186" spans="1:22" ht="14.45" customHeight="1"/>
    <row r="187" spans="1:22" ht="14.45" customHeight="1"/>
    <row r="188" spans="1:22" ht="14.45" customHeight="1"/>
    <row r="189" spans="1:22" ht="14.45" customHeight="1"/>
    <row r="190" spans="1:22" ht="14.45" customHeight="1"/>
    <row r="191" spans="1:22" ht="14.45" customHeight="1">
      <c r="U191" s="192"/>
      <c r="V191" s="192"/>
    </row>
    <row r="192" spans="1:22" ht="14.45" customHeight="1">
      <c r="U192" s="193"/>
      <c r="V192" s="193"/>
    </row>
    <row r="193" spans="1:22" s="201" customFormat="1" ht="14.45" customHeight="1">
      <c r="A193" s="195"/>
      <c r="B193" s="195"/>
      <c r="C193" s="195"/>
      <c r="D193" s="195"/>
      <c r="E193" s="195"/>
      <c r="F193" s="195"/>
      <c r="G193" s="195"/>
      <c r="H193" s="195"/>
      <c r="I193" s="195"/>
      <c r="J193" s="195"/>
      <c r="K193" s="195"/>
      <c r="L193" s="195"/>
      <c r="M193" s="195"/>
      <c r="N193" s="195"/>
      <c r="O193" s="195"/>
      <c r="U193" s="163"/>
      <c r="V193" s="163"/>
    </row>
    <row r="194" spans="1:22" s="216" customFormat="1" ht="13.15" customHeight="1">
      <c r="A194" s="195"/>
      <c r="B194" s="195"/>
      <c r="C194" s="195"/>
      <c r="D194" s="195"/>
      <c r="E194" s="195"/>
      <c r="F194" s="195"/>
      <c r="G194" s="195"/>
      <c r="H194" s="195"/>
      <c r="I194" s="195"/>
      <c r="J194" s="195"/>
      <c r="K194" s="195"/>
      <c r="L194" s="201"/>
      <c r="M194" s="201"/>
      <c r="N194" s="201"/>
      <c r="O194" s="201"/>
      <c r="U194" s="163"/>
      <c r="V194" s="163"/>
    </row>
    <row r="195" spans="1:22" ht="18" customHeight="1">
      <c r="L195" s="216"/>
      <c r="M195" s="216"/>
      <c r="N195" s="216"/>
      <c r="O195" s="216"/>
    </row>
    <row r="196" spans="1:22" ht="27.2" customHeight="1"/>
    <row r="197" spans="1:22" ht="13.5" customHeight="1"/>
    <row r="198" spans="1:22" ht="13.5" customHeight="1"/>
    <row r="199" spans="1:22" ht="13.5" customHeight="1"/>
    <row r="200" spans="1:22" ht="13.5" customHeight="1"/>
    <row r="201" spans="1:22" ht="13.5" customHeight="1"/>
    <row r="202" spans="1:22" ht="13.5" customHeight="1"/>
    <row r="203" spans="1:22" ht="13.5" customHeight="1"/>
    <row r="204" spans="1:22" ht="13.5" customHeight="1"/>
    <row r="205" spans="1:22" ht="13.5" customHeight="1"/>
    <row r="206" spans="1:22" ht="13.5" customHeight="1"/>
    <row r="207" spans="1:22" ht="13.5" customHeight="1"/>
    <row r="208" spans="1:22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22" ht="13.5" customHeight="1"/>
    <row r="242" spans="1:22" ht="13.5" customHeight="1">
      <c r="A242" s="217"/>
      <c r="B242" s="217"/>
      <c r="C242" s="217"/>
      <c r="D242" s="217"/>
      <c r="E242" s="217"/>
      <c r="F242" s="217"/>
      <c r="G242" s="217"/>
      <c r="H242" s="217"/>
      <c r="I242" s="217"/>
      <c r="J242" s="217"/>
      <c r="K242" s="217"/>
    </row>
    <row r="243" spans="1:22" ht="13.5" customHeight="1"/>
    <row r="244" spans="1:22" ht="13.5" customHeight="1">
      <c r="A244" s="2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01"/>
    </row>
    <row r="245" spans="1:22" ht="13.5" customHeight="1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01"/>
    </row>
    <row r="246" spans="1:22" ht="13.5" customHeight="1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01"/>
    </row>
    <row r="247" spans="1:22" ht="13.5" customHeight="1">
      <c r="A247" s="218"/>
      <c r="B247" s="218"/>
      <c r="C247" s="218"/>
      <c r="D247" s="218"/>
      <c r="E247" s="218"/>
      <c r="F247" s="218"/>
      <c r="G247" s="218"/>
      <c r="H247" s="218"/>
      <c r="I247" s="218"/>
      <c r="J247" s="218"/>
      <c r="K247" s="201"/>
    </row>
    <row r="248" spans="1:22" ht="13.5" customHeight="1">
      <c r="A248" s="2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01"/>
    </row>
    <row r="249" spans="1:22" ht="13.5" customHeight="1">
      <c r="A249" s="218"/>
      <c r="B249" s="218"/>
      <c r="C249" s="218"/>
      <c r="D249" s="218"/>
      <c r="E249" s="218"/>
      <c r="F249" s="218"/>
      <c r="G249" s="218"/>
      <c r="H249" s="218"/>
      <c r="I249" s="218"/>
      <c r="J249" s="218"/>
      <c r="K249" s="201"/>
    </row>
    <row r="250" spans="1:22" ht="13.5" customHeight="1">
      <c r="A250" s="218"/>
      <c r="B250" s="218"/>
      <c r="C250" s="218"/>
      <c r="D250" s="218"/>
      <c r="E250" s="218"/>
      <c r="F250" s="218"/>
      <c r="G250" s="218"/>
      <c r="H250" s="218"/>
      <c r="I250" s="218"/>
      <c r="J250" s="218"/>
    </row>
    <row r="251" spans="1:22" ht="13.5" customHeight="1">
      <c r="A251" s="218"/>
      <c r="B251" s="218"/>
      <c r="C251" s="218"/>
      <c r="D251" s="218"/>
      <c r="E251" s="218"/>
      <c r="F251" s="218"/>
      <c r="G251" s="218"/>
      <c r="H251" s="218"/>
      <c r="I251" s="218"/>
      <c r="J251" s="218"/>
      <c r="U251" s="194"/>
      <c r="V251" s="194"/>
    </row>
    <row r="252" spans="1:22" ht="13.5" customHeight="1">
      <c r="A252" s="218"/>
      <c r="B252" s="218"/>
      <c r="C252" s="218"/>
      <c r="D252" s="218"/>
      <c r="E252" s="218"/>
      <c r="F252" s="218"/>
      <c r="G252" s="218"/>
      <c r="H252" s="218"/>
      <c r="I252" s="218"/>
      <c r="J252" s="218"/>
      <c r="K252" s="201"/>
    </row>
    <row r="253" spans="1:22" s="217" customFormat="1" ht="13.5" customHeight="1">
      <c r="A253" s="218"/>
      <c r="B253" s="218"/>
      <c r="C253" s="218"/>
      <c r="D253" s="218"/>
      <c r="E253" s="218"/>
      <c r="F253" s="218"/>
      <c r="G253" s="218"/>
      <c r="H253" s="218"/>
      <c r="I253" s="218"/>
      <c r="J253" s="218"/>
      <c r="K253" s="201"/>
      <c r="L253" s="195"/>
      <c r="M253" s="195"/>
      <c r="N253" s="195"/>
      <c r="O253" s="195"/>
      <c r="U253" s="192"/>
      <c r="V253" s="192"/>
    </row>
    <row r="254" spans="1:22" ht="15" customHeight="1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17"/>
      <c r="M254" s="217"/>
      <c r="N254" s="217"/>
      <c r="O254" s="217"/>
      <c r="U254" s="192"/>
      <c r="V254" s="192"/>
    </row>
    <row r="255" spans="1:22" s="201" customFormat="1" ht="18" customHeight="1">
      <c r="A255" s="195"/>
      <c r="B255" s="195"/>
      <c r="C255" s="195"/>
      <c r="D255" s="195"/>
      <c r="E255" s="195"/>
      <c r="F255" s="195"/>
      <c r="G255" s="195"/>
      <c r="H255" s="195"/>
      <c r="I255" s="195"/>
      <c r="J255" s="195"/>
      <c r="K255" s="195"/>
      <c r="L255" s="195"/>
      <c r="M255" s="195"/>
      <c r="N255" s="195"/>
      <c r="O255" s="195"/>
      <c r="U255" s="192"/>
      <c r="V255" s="192"/>
    </row>
    <row r="256" spans="1:22" s="201" customFormat="1" ht="18" customHeight="1">
      <c r="A256" s="195"/>
      <c r="B256" s="195"/>
      <c r="C256" s="195"/>
      <c r="D256" s="195"/>
      <c r="E256" s="195"/>
      <c r="F256" s="195"/>
      <c r="G256" s="195"/>
      <c r="H256" s="195"/>
      <c r="I256" s="195"/>
      <c r="J256" s="195"/>
      <c r="K256" s="195"/>
      <c r="U256" s="192"/>
      <c r="V256" s="192"/>
    </row>
    <row r="257" spans="1:22" s="201" customFormat="1" ht="18" customHeight="1">
      <c r="A257" s="195"/>
      <c r="B257" s="195"/>
      <c r="C257" s="195"/>
      <c r="D257" s="195"/>
      <c r="E257" s="195"/>
      <c r="F257" s="195"/>
      <c r="G257" s="195"/>
      <c r="H257" s="195"/>
      <c r="I257" s="195"/>
      <c r="J257" s="195"/>
      <c r="K257" s="195"/>
      <c r="U257" s="192"/>
      <c r="V257" s="192"/>
    </row>
    <row r="258" spans="1:22" s="201" customFormat="1" ht="18" customHeight="1">
      <c r="A258" s="195"/>
      <c r="B258" s="195"/>
      <c r="C258" s="195"/>
      <c r="D258" s="195"/>
      <c r="E258" s="195"/>
      <c r="F258" s="195"/>
      <c r="G258" s="195"/>
      <c r="H258" s="195"/>
      <c r="I258" s="195"/>
      <c r="J258" s="195"/>
      <c r="K258" s="195"/>
      <c r="U258" s="192"/>
      <c r="V258" s="192"/>
    </row>
    <row r="259" spans="1:22" s="201" customFormat="1" ht="18" customHeight="1">
      <c r="A259" s="195"/>
      <c r="B259" s="195"/>
      <c r="C259" s="195"/>
      <c r="D259" s="195"/>
      <c r="E259" s="195"/>
      <c r="F259" s="195"/>
      <c r="G259" s="195"/>
      <c r="H259" s="195"/>
      <c r="I259" s="195"/>
      <c r="J259" s="195"/>
      <c r="K259" s="195"/>
      <c r="U259" s="163"/>
      <c r="V259" s="163"/>
    </row>
    <row r="260" spans="1:22" s="201" customFormat="1" ht="18" customHeight="1">
      <c r="A260" s="195"/>
      <c r="B260" s="195"/>
      <c r="C260" s="195"/>
      <c r="D260" s="195"/>
      <c r="E260" s="195"/>
      <c r="F260" s="195"/>
      <c r="G260" s="195"/>
      <c r="H260" s="195"/>
      <c r="I260" s="195"/>
      <c r="J260" s="195"/>
      <c r="K260" s="195"/>
      <c r="U260" s="163"/>
      <c r="V260" s="163"/>
    </row>
    <row r="261" spans="1:22" ht="18" customHeight="1">
      <c r="L261" s="201"/>
      <c r="M261" s="201"/>
      <c r="N261" s="201"/>
      <c r="O261" s="201"/>
      <c r="U261" s="192"/>
      <c r="V261" s="192"/>
    </row>
    <row r="262" spans="1:22" ht="18" customHeight="1">
      <c r="U262" s="192"/>
      <c r="V262" s="192"/>
    </row>
    <row r="263" spans="1:22" s="201" customFormat="1" ht="18" customHeight="1">
      <c r="A263" s="195"/>
      <c r="B263" s="195"/>
      <c r="C263" s="195"/>
      <c r="D263" s="195"/>
      <c r="E263" s="195"/>
      <c r="F263" s="195"/>
      <c r="G263" s="195"/>
      <c r="H263" s="195"/>
      <c r="I263" s="195"/>
      <c r="J263" s="195"/>
      <c r="K263" s="195"/>
      <c r="L263" s="195"/>
      <c r="M263" s="195"/>
      <c r="N263" s="195"/>
      <c r="O263" s="195"/>
      <c r="U263" s="192"/>
      <c r="V263" s="192"/>
    </row>
    <row r="264" spans="1:22" s="201" customFormat="1" ht="18" customHeight="1">
      <c r="A264" s="195"/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U264" s="163"/>
      <c r="V264" s="163"/>
    </row>
    <row r="265" spans="1:22" s="201" customFormat="1" ht="18" customHeight="1">
      <c r="A265" s="195"/>
      <c r="B265" s="195"/>
      <c r="C265" s="195"/>
      <c r="D265" s="195"/>
      <c r="E265" s="195"/>
      <c r="F265" s="195"/>
      <c r="G265" s="195"/>
      <c r="H265" s="195"/>
      <c r="I265" s="195"/>
      <c r="J265" s="195"/>
      <c r="K265" s="195"/>
      <c r="U265" s="163"/>
      <c r="V265" s="163"/>
    </row>
    <row r="266" spans="1:22" ht="18" customHeight="1">
      <c r="L266" s="201"/>
      <c r="M266" s="201"/>
      <c r="N266" s="201"/>
      <c r="O266" s="201"/>
    </row>
    <row r="267" spans="1:22" ht="15" customHeight="1"/>
    <row r="268" spans="1:22" ht="15" customHeight="1"/>
    <row r="269" spans="1:22" ht="15" customHeight="1"/>
    <row r="270" spans="1:22" ht="15" customHeight="1"/>
    <row r="271" spans="1:22" ht="15" customHeight="1"/>
    <row r="272" spans="1:2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41">
    <mergeCell ref="L12:M12"/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8:M38"/>
    <mergeCell ref="L39:M39"/>
    <mergeCell ref="L40:M40"/>
    <mergeCell ref="L41:M41"/>
  </mergeCells>
  <phoneticPr fontId="5"/>
  <printOptions horizontalCentered="1"/>
  <pageMargins left="0.59055118110236227" right="0.59055118110236227" top="0.51181102362204722" bottom="0.59055118110236227" header="0.35433070866141736" footer="0.31496062992125984"/>
  <pageSetup paperSize="9" scale="120" orientation="portrait" cellComments="asDisplayed"/>
  <rowBreaks count="2" manualBreakCount="2">
    <brk id="138" max="16383" man="1"/>
    <brk id="19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E13F2-0D53-491D-AA48-22A1DE0CC78E}">
  <sheetPr>
    <tabColor rgb="FF00B0F0"/>
  </sheetPr>
  <dimension ref="A1:AG295"/>
  <sheetViews>
    <sheetView workbookViewId="0">
      <selection activeCell="P10" sqref="P10:Q10"/>
    </sheetView>
  </sheetViews>
  <sheetFormatPr defaultColWidth="9" defaultRowHeight="18" customHeight="1"/>
  <cols>
    <col min="1" max="1" width="1.125" style="219" customWidth="1"/>
    <col min="2" max="2" width="1.5" style="219" customWidth="1"/>
    <col min="3" max="8" width="2" style="219" customWidth="1"/>
    <col min="9" max="9" width="8.875" style="219" customWidth="1"/>
    <col min="10" max="11" width="9.375" style="219" customWidth="1"/>
    <col min="12" max="13" width="18.125" style="219" customWidth="1"/>
    <col min="14" max="14" width="1" style="219" customWidth="1"/>
    <col min="15" max="15" width="9" style="219" hidden="1" customWidth="1"/>
    <col min="16" max="16" width="10.5" style="219" hidden="1" customWidth="1"/>
    <col min="17" max="29" width="9" style="219" hidden="1" customWidth="1"/>
    <col min="30" max="32" width="9" style="220" hidden="1" customWidth="1"/>
    <col min="33" max="16384" width="9" style="219"/>
  </cols>
  <sheetData>
    <row r="1" spans="1:33" ht="18" customHeight="1">
      <c r="B1" s="447" t="s">
        <v>315</v>
      </c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1:33" ht="18.75" customHeight="1">
      <c r="A2" s="221"/>
      <c r="B2" s="448" t="s">
        <v>316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</row>
    <row r="3" spans="1:33" ht="14.45" customHeight="1">
      <c r="A3" s="222"/>
      <c r="B3" s="449" t="s">
        <v>284</v>
      </c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AD3" s="175" t="s">
        <v>220</v>
      </c>
      <c r="AE3" s="175" t="s">
        <v>317</v>
      </c>
      <c r="AF3" s="175" t="s">
        <v>318</v>
      </c>
      <c r="AG3" s="223"/>
    </row>
    <row r="4" spans="1:33" ht="14.45" customHeight="1">
      <c r="A4" s="222"/>
      <c r="B4" s="449" t="s">
        <v>285</v>
      </c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AD4" s="381">
        <v>112</v>
      </c>
      <c r="AE4" s="224">
        <v>17364848821</v>
      </c>
      <c r="AF4" s="176">
        <v>-3570831987</v>
      </c>
      <c r="AG4" s="225"/>
    </row>
    <row r="5" spans="1:33" ht="15.95" customHeight="1" thickBot="1">
      <c r="A5" s="222"/>
      <c r="B5" s="226"/>
      <c r="C5" s="221"/>
      <c r="D5" s="221"/>
      <c r="E5" s="221"/>
      <c r="F5" s="221"/>
      <c r="G5" s="221"/>
      <c r="H5" s="221"/>
      <c r="I5" s="227"/>
      <c r="J5" s="221"/>
      <c r="K5" s="228"/>
      <c r="L5" s="221"/>
      <c r="M5" s="229" t="s">
        <v>216</v>
      </c>
      <c r="AD5" s="381">
        <v>113</v>
      </c>
      <c r="AE5" s="224">
        <v>0</v>
      </c>
      <c r="AF5" s="230">
        <v>-4094318274</v>
      </c>
      <c r="AG5" s="225"/>
    </row>
    <row r="6" spans="1:33" ht="12.75" customHeight="1">
      <c r="B6" s="450" t="s">
        <v>218</v>
      </c>
      <c r="C6" s="451"/>
      <c r="D6" s="451"/>
      <c r="E6" s="451"/>
      <c r="F6" s="451"/>
      <c r="G6" s="451"/>
      <c r="H6" s="451"/>
      <c r="I6" s="452"/>
      <c r="J6" s="456" t="s">
        <v>319</v>
      </c>
      <c r="K6" s="451"/>
      <c r="L6" s="231"/>
      <c r="M6" s="232"/>
      <c r="AD6" s="381">
        <v>114</v>
      </c>
      <c r="AE6" s="224">
        <v>0</v>
      </c>
      <c r="AF6" s="230">
        <v>3618752210</v>
      </c>
      <c r="AG6" s="225"/>
    </row>
    <row r="7" spans="1:33" ht="29.25" customHeight="1" thickBot="1">
      <c r="B7" s="453"/>
      <c r="C7" s="454"/>
      <c r="D7" s="454"/>
      <c r="E7" s="454"/>
      <c r="F7" s="454"/>
      <c r="G7" s="454"/>
      <c r="H7" s="454"/>
      <c r="I7" s="455"/>
      <c r="J7" s="457"/>
      <c r="K7" s="454"/>
      <c r="L7" s="233" t="s">
        <v>320</v>
      </c>
      <c r="M7" s="234" t="s">
        <v>321</v>
      </c>
      <c r="AD7" s="381">
        <v>115</v>
      </c>
      <c r="AE7" s="224">
        <v>0</v>
      </c>
      <c r="AF7" s="230">
        <v>2239355468</v>
      </c>
      <c r="AG7" s="225"/>
    </row>
    <row r="8" spans="1:33" ht="16.149999999999999" customHeight="1">
      <c r="A8" s="235"/>
      <c r="B8" s="236" t="s">
        <v>322</v>
      </c>
      <c r="C8" s="237"/>
      <c r="D8" s="238"/>
      <c r="E8" s="238"/>
      <c r="F8" s="238"/>
      <c r="G8" s="238"/>
      <c r="H8" s="238"/>
      <c r="I8" s="239"/>
      <c r="J8" s="458">
        <v>13794016834</v>
      </c>
      <c r="K8" s="459"/>
      <c r="L8" s="240">
        <v>17364848821</v>
      </c>
      <c r="M8" s="241">
        <v>-3570831987</v>
      </c>
      <c r="AD8" s="381">
        <v>116</v>
      </c>
      <c r="AE8" s="224">
        <v>0</v>
      </c>
      <c r="AF8" s="230">
        <v>1379396742</v>
      </c>
      <c r="AG8" s="225"/>
    </row>
    <row r="9" spans="1:33" ht="16.149999999999999" customHeight="1">
      <c r="A9" s="235"/>
      <c r="B9" s="242"/>
      <c r="C9" s="243" t="s">
        <v>323</v>
      </c>
      <c r="D9" s="244"/>
      <c r="E9" s="244"/>
      <c r="F9" s="244"/>
      <c r="G9" s="244"/>
      <c r="H9" s="244"/>
      <c r="I9" s="245"/>
      <c r="J9" s="436">
        <v>-4094318274</v>
      </c>
      <c r="K9" s="437"/>
      <c r="L9" s="246"/>
      <c r="M9" s="247">
        <v>-4094318274</v>
      </c>
      <c r="AD9" s="381">
        <v>117</v>
      </c>
      <c r="AE9" s="224">
        <v>0</v>
      </c>
      <c r="AF9" s="230">
        <v>-475566064</v>
      </c>
      <c r="AG9" s="225"/>
    </row>
    <row r="10" spans="1:33" ht="16.149999999999999" customHeight="1">
      <c r="B10" s="248"/>
      <c r="C10" s="249" t="s">
        <v>324</v>
      </c>
      <c r="D10" s="245"/>
      <c r="E10" s="245"/>
      <c r="F10" s="245"/>
      <c r="G10" s="245"/>
      <c r="H10" s="245"/>
      <c r="I10" s="245"/>
      <c r="J10" s="436">
        <v>3618752210</v>
      </c>
      <c r="K10" s="437"/>
      <c r="L10" s="246"/>
      <c r="M10" s="247">
        <v>3618752210</v>
      </c>
      <c r="AD10" s="381">
        <v>118</v>
      </c>
      <c r="AE10" s="224">
        <v>-538601762</v>
      </c>
      <c r="AF10" s="176">
        <v>538601762</v>
      </c>
      <c r="AG10" s="225"/>
    </row>
    <row r="11" spans="1:33" ht="16.149999999999999" customHeight="1">
      <c r="B11" s="250"/>
      <c r="C11" s="249"/>
      <c r="D11" s="251" t="s">
        <v>325</v>
      </c>
      <c r="E11" s="251"/>
      <c r="F11" s="251"/>
      <c r="G11" s="251"/>
      <c r="H11" s="251"/>
      <c r="I11" s="249"/>
      <c r="J11" s="436">
        <v>2239355468</v>
      </c>
      <c r="K11" s="437"/>
      <c r="L11" s="246"/>
      <c r="M11" s="247">
        <v>2239355468</v>
      </c>
      <c r="AD11" s="381">
        <v>119</v>
      </c>
      <c r="AE11" s="224">
        <v>210780790</v>
      </c>
      <c r="AF11" s="176">
        <v>-210780790</v>
      </c>
      <c r="AG11" s="225"/>
    </row>
    <row r="12" spans="1:33" ht="16.149999999999999" customHeight="1">
      <c r="B12" s="252"/>
      <c r="C12" s="253"/>
      <c r="D12" s="253" t="s">
        <v>326</v>
      </c>
      <c r="E12" s="253"/>
      <c r="F12" s="253"/>
      <c r="G12" s="253"/>
      <c r="H12" s="253"/>
      <c r="I12" s="254"/>
      <c r="J12" s="436">
        <v>1379396742</v>
      </c>
      <c r="K12" s="437"/>
      <c r="L12" s="255"/>
      <c r="M12" s="247">
        <v>1379396742</v>
      </c>
      <c r="AD12" s="381">
        <v>120</v>
      </c>
      <c r="AE12" s="224">
        <v>-722464402</v>
      </c>
      <c r="AF12" s="176">
        <v>722464402</v>
      </c>
      <c r="AG12" s="225"/>
    </row>
    <row r="13" spans="1:33" ht="16.149999999999999" customHeight="1">
      <c r="B13" s="256"/>
      <c r="C13" s="257" t="s">
        <v>327</v>
      </c>
      <c r="D13" s="258"/>
      <c r="E13" s="258"/>
      <c r="F13" s="259"/>
      <c r="G13" s="259"/>
      <c r="H13" s="259"/>
      <c r="I13" s="260"/>
      <c r="J13" s="445">
        <v>-475566064</v>
      </c>
      <c r="K13" s="446"/>
      <c r="L13" s="261"/>
      <c r="M13" s="262">
        <v>-475566064</v>
      </c>
      <c r="AD13" s="381">
        <v>121</v>
      </c>
      <c r="AE13" s="224">
        <v>93696733</v>
      </c>
      <c r="AF13" s="176">
        <v>-93696733</v>
      </c>
      <c r="AG13" s="225"/>
    </row>
    <row r="14" spans="1:33" ht="16.149999999999999" customHeight="1">
      <c r="B14" s="242"/>
      <c r="C14" s="263" t="s">
        <v>328</v>
      </c>
      <c r="D14" s="263"/>
      <c r="E14" s="263"/>
      <c r="F14" s="251"/>
      <c r="G14" s="251"/>
      <c r="H14" s="251"/>
      <c r="I14" s="249"/>
      <c r="J14" s="443"/>
      <c r="K14" s="444"/>
      <c r="L14" s="264">
        <v>-538601762</v>
      </c>
      <c r="M14" s="247">
        <v>538601762</v>
      </c>
      <c r="AD14" s="381">
        <v>122</v>
      </c>
      <c r="AE14" s="224">
        <v>-120614883</v>
      </c>
      <c r="AF14" s="176">
        <v>120614883</v>
      </c>
      <c r="AG14" s="225"/>
    </row>
    <row r="15" spans="1:33" ht="16.149999999999999" customHeight="1">
      <c r="B15" s="242"/>
      <c r="C15" s="263"/>
      <c r="D15" s="263" t="s">
        <v>329</v>
      </c>
      <c r="E15" s="251"/>
      <c r="F15" s="251"/>
      <c r="G15" s="251"/>
      <c r="H15" s="251"/>
      <c r="I15" s="249"/>
      <c r="J15" s="443"/>
      <c r="K15" s="444"/>
      <c r="L15" s="264">
        <v>210780790</v>
      </c>
      <c r="M15" s="247">
        <v>-210780790</v>
      </c>
      <c r="AD15" s="381">
        <v>123</v>
      </c>
      <c r="AE15" s="224">
        <v>3348499</v>
      </c>
      <c r="AF15" s="176">
        <v>0</v>
      </c>
      <c r="AG15" s="225"/>
    </row>
    <row r="16" spans="1:33" ht="16.149999999999999" customHeight="1">
      <c r="B16" s="242"/>
      <c r="C16" s="263"/>
      <c r="D16" s="263" t="s">
        <v>330</v>
      </c>
      <c r="E16" s="263"/>
      <c r="F16" s="251"/>
      <c r="G16" s="251"/>
      <c r="H16" s="251"/>
      <c r="I16" s="249"/>
      <c r="J16" s="443"/>
      <c r="K16" s="444"/>
      <c r="L16" s="264">
        <v>-722464402</v>
      </c>
      <c r="M16" s="247">
        <v>722464402</v>
      </c>
      <c r="AD16" s="381">
        <v>124</v>
      </c>
      <c r="AE16" s="224">
        <v>65550289</v>
      </c>
      <c r="AF16" s="176">
        <v>0</v>
      </c>
      <c r="AG16" s="225"/>
    </row>
    <row r="17" spans="2:33" ht="16.149999999999999" customHeight="1">
      <c r="B17" s="242"/>
      <c r="C17" s="263"/>
      <c r="D17" s="263" t="s">
        <v>331</v>
      </c>
      <c r="E17" s="263"/>
      <c r="F17" s="251"/>
      <c r="G17" s="251"/>
      <c r="H17" s="251"/>
      <c r="I17" s="249"/>
      <c r="J17" s="443"/>
      <c r="K17" s="444"/>
      <c r="L17" s="264">
        <v>93696733</v>
      </c>
      <c r="M17" s="247">
        <v>-93696733</v>
      </c>
      <c r="AD17" s="381">
        <v>125</v>
      </c>
      <c r="AE17" s="224" t="s">
        <v>205</v>
      </c>
      <c r="AF17" s="176" t="s">
        <v>205</v>
      </c>
      <c r="AG17" s="225"/>
    </row>
    <row r="18" spans="2:33" ht="16.149999999999999" customHeight="1">
      <c r="B18" s="242"/>
      <c r="C18" s="263"/>
      <c r="D18" s="263" t="s">
        <v>332</v>
      </c>
      <c r="E18" s="263"/>
      <c r="F18" s="251"/>
      <c r="G18" s="265"/>
      <c r="H18" s="251"/>
      <c r="I18" s="249"/>
      <c r="J18" s="443"/>
      <c r="K18" s="444"/>
      <c r="L18" s="264">
        <v>-120614883</v>
      </c>
      <c r="M18" s="247">
        <v>120614883</v>
      </c>
      <c r="Q18" s="266"/>
      <c r="AD18" s="175">
        <v>126</v>
      </c>
      <c r="AE18" s="224">
        <v>-469702974</v>
      </c>
      <c r="AF18" s="176">
        <v>63035698</v>
      </c>
      <c r="AG18" s="225"/>
    </row>
    <row r="19" spans="2:33" ht="16.149999999999999" customHeight="1">
      <c r="B19" s="242"/>
      <c r="C19" s="263" t="s">
        <v>333</v>
      </c>
      <c r="D19" s="267"/>
      <c r="E19" s="267"/>
      <c r="F19" s="267"/>
      <c r="G19" s="267"/>
      <c r="H19" s="267"/>
      <c r="I19" s="245"/>
      <c r="J19" s="436">
        <v>3348499</v>
      </c>
      <c r="K19" s="437"/>
      <c r="L19" s="264">
        <v>3348499</v>
      </c>
      <c r="M19" s="268"/>
      <c r="Q19" s="266"/>
      <c r="AD19" s="175">
        <v>127</v>
      </c>
      <c r="AE19" s="224">
        <v>16895145847</v>
      </c>
      <c r="AF19" s="176">
        <v>-3507796289</v>
      </c>
      <c r="AG19" s="225"/>
    </row>
    <row r="20" spans="2:33" ht="16.149999999999999" customHeight="1">
      <c r="B20" s="242"/>
      <c r="C20" s="263" t="s">
        <v>334</v>
      </c>
      <c r="D20" s="269"/>
      <c r="E20" s="267"/>
      <c r="F20" s="267"/>
      <c r="G20" s="267"/>
      <c r="H20" s="267"/>
      <c r="I20" s="245"/>
      <c r="J20" s="436">
        <v>65550289</v>
      </c>
      <c r="K20" s="437"/>
      <c r="L20" s="264">
        <v>65550289</v>
      </c>
      <c r="M20" s="268"/>
      <c r="AG20" s="270"/>
    </row>
    <row r="21" spans="2:33" ht="16.149999999999999" customHeight="1">
      <c r="B21" s="252"/>
      <c r="C21" s="253" t="s">
        <v>234</v>
      </c>
      <c r="D21" s="271"/>
      <c r="E21" s="271"/>
      <c r="F21" s="272"/>
      <c r="G21" s="272"/>
      <c r="H21" s="272"/>
      <c r="I21" s="273"/>
      <c r="J21" s="436" t="s">
        <v>205</v>
      </c>
      <c r="K21" s="437"/>
      <c r="L21" s="264" t="s">
        <v>205</v>
      </c>
      <c r="M21" s="274" t="s">
        <v>205</v>
      </c>
      <c r="P21" s="266"/>
      <c r="AG21" s="270"/>
    </row>
    <row r="22" spans="2:33" ht="16.149999999999999" customHeight="1" thickBot="1">
      <c r="B22" s="275"/>
      <c r="C22" s="276" t="s">
        <v>335</v>
      </c>
      <c r="D22" s="277"/>
      <c r="E22" s="278"/>
      <c r="F22" s="278"/>
      <c r="G22" s="279"/>
      <c r="H22" s="278"/>
      <c r="I22" s="280"/>
      <c r="J22" s="438">
        <v>-406667276</v>
      </c>
      <c r="K22" s="439"/>
      <c r="L22" s="281">
        <v>-469702974</v>
      </c>
      <c r="M22" s="282">
        <v>63035698</v>
      </c>
    </row>
    <row r="23" spans="2:33" ht="16.149999999999999" customHeight="1" thickBot="1">
      <c r="B23" s="283" t="s">
        <v>336</v>
      </c>
      <c r="C23" s="284"/>
      <c r="D23" s="285"/>
      <c r="E23" s="285"/>
      <c r="F23" s="286"/>
      <c r="G23" s="286"/>
      <c r="H23" s="286"/>
      <c r="I23" s="287"/>
      <c r="J23" s="440">
        <v>13387349558</v>
      </c>
      <c r="K23" s="441"/>
      <c r="L23" s="288">
        <v>16895145847</v>
      </c>
      <c r="M23" s="289">
        <v>-3507796289</v>
      </c>
    </row>
    <row r="24" spans="2:33" ht="6.75" customHeight="1">
      <c r="B24" s="290"/>
      <c r="C24" s="291"/>
      <c r="D24" s="291"/>
      <c r="E24" s="291"/>
      <c r="F24" s="291"/>
      <c r="G24" s="291"/>
      <c r="H24" s="291"/>
      <c r="I24" s="291"/>
    </row>
    <row r="25" spans="2:33" ht="15.6" customHeight="1">
      <c r="B25" s="292"/>
      <c r="C25" s="292"/>
      <c r="D25" s="292"/>
      <c r="E25" s="292"/>
      <c r="F25" s="292"/>
      <c r="G25" s="292"/>
      <c r="H25" s="292"/>
      <c r="I25" s="292"/>
    </row>
    <row r="26" spans="2:33" ht="15.6" customHeight="1">
      <c r="B26" s="442" t="s">
        <v>426</v>
      </c>
      <c r="C26" s="442"/>
      <c r="D26" s="442"/>
      <c r="E26" s="442"/>
      <c r="F26" s="442"/>
      <c r="G26" s="442"/>
      <c r="H26" s="442"/>
      <c r="I26" s="442"/>
      <c r="J26" s="435">
        <v>13387349558</v>
      </c>
      <c r="K26" s="435"/>
      <c r="L26" s="385">
        <v>16895145847</v>
      </c>
      <c r="M26" s="385">
        <v>-3507796289</v>
      </c>
    </row>
    <row r="27" spans="2:33" ht="15.6" customHeight="1">
      <c r="J27" s="435" t="s">
        <v>425</v>
      </c>
      <c r="K27" s="435"/>
      <c r="L27" s="385" t="s">
        <v>425</v>
      </c>
      <c r="M27" s="385" t="s">
        <v>425</v>
      </c>
    </row>
    <row r="28" spans="2:33" ht="15.6" customHeight="1"/>
    <row r="29" spans="2:33" ht="15.6" customHeight="1"/>
    <row r="30" spans="2:33" ht="15.6" customHeight="1"/>
    <row r="31" spans="2:33" ht="15.6" customHeight="1"/>
    <row r="32" spans="2:33" ht="15.6" customHeight="1"/>
    <row r="33" ht="15.6" customHeight="1"/>
    <row r="34" ht="15.6" customHeight="1"/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spans="2:32" ht="15.6" customHeight="1"/>
    <row r="50" spans="2:32" ht="15.6" customHeight="1"/>
    <row r="51" spans="2:32" ht="15.6" customHeight="1"/>
    <row r="52" spans="2:32" ht="15.6" customHeight="1"/>
    <row r="53" spans="2:32" ht="15.6" customHeight="1"/>
    <row r="54" spans="2:32" ht="15.6" customHeight="1"/>
    <row r="55" spans="2:32" ht="15.6" customHeight="1"/>
    <row r="56" spans="2:32" ht="15.6" customHeight="1"/>
    <row r="57" spans="2:32" ht="21" customHeight="1"/>
    <row r="58" spans="2:32" ht="4.5" customHeight="1"/>
    <row r="59" spans="2:32" ht="15.95" customHeight="1">
      <c r="B59" s="293"/>
      <c r="C59" s="293"/>
      <c r="D59" s="293"/>
      <c r="E59" s="293"/>
      <c r="F59" s="293"/>
      <c r="G59" s="293"/>
      <c r="H59" s="293"/>
      <c r="I59" s="293"/>
    </row>
    <row r="60" spans="2:32" ht="15.6" customHeight="1">
      <c r="B60" s="235"/>
      <c r="C60" s="235"/>
      <c r="D60" s="235"/>
      <c r="E60" s="235"/>
      <c r="F60" s="235"/>
      <c r="G60" s="235"/>
      <c r="H60" s="235"/>
      <c r="I60" s="235"/>
    </row>
    <row r="61" spans="2:32" ht="15.6" customHeight="1"/>
    <row r="62" spans="2:32" ht="15.6" customHeight="1"/>
    <row r="63" spans="2:32" ht="15.6" customHeight="1">
      <c r="AD63" s="294"/>
      <c r="AE63" s="294"/>
      <c r="AF63" s="294"/>
    </row>
    <row r="64" spans="2:32" ht="15.6" customHeight="1"/>
    <row r="65" spans="2:32" s="235" customFormat="1" ht="13.15" customHeight="1"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AD65" s="220"/>
      <c r="AE65" s="220"/>
      <c r="AF65" s="220"/>
    </row>
    <row r="66" spans="2:32" ht="18" customHeight="1">
      <c r="J66" s="235"/>
      <c r="K66" s="235"/>
      <c r="L66" s="235"/>
      <c r="M66" s="235"/>
    </row>
    <row r="67" spans="2:32" ht="27.2" customHeight="1"/>
    <row r="97" spans="2:32" ht="18" customHeight="1">
      <c r="AD97" s="295"/>
      <c r="AE97" s="295"/>
      <c r="AF97" s="295"/>
    </row>
    <row r="98" spans="2:32" ht="18" customHeight="1">
      <c r="AD98" s="294"/>
      <c r="AE98" s="294"/>
      <c r="AF98" s="294"/>
    </row>
    <row r="99" spans="2:32" s="293" customFormat="1" ht="18" customHeight="1"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AD99" s="220"/>
      <c r="AE99" s="220"/>
      <c r="AF99" s="220"/>
    </row>
    <row r="100" spans="2:32" s="235" customFormat="1" ht="13.15" customHeight="1">
      <c r="B100" s="219"/>
      <c r="C100" s="219"/>
      <c r="D100" s="219"/>
      <c r="E100" s="219"/>
      <c r="F100" s="219"/>
      <c r="G100" s="219"/>
      <c r="H100" s="219"/>
      <c r="I100" s="219"/>
      <c r="J100" s="293"/>
      <c r="K100" s="293"/>
      <c r="L100" s="293"/>
      <c r="M100" s="293"/>
      <c r="AD100" s="220"/>
      <c r="AE100" s="220"/>
      <c r="AF100" s="220"/>
    </row>
    <row r="101" spans="2:32" ht="18" customHeight="1">
      <c r="J101" s="235"/>
      <c r="K101" s="235"/>
      <c r="L101" s="235"/>
      <c r="M101" s="235"/>
    </row>
    <row r="102" spans="2:32" ht="27.2" customHeight="1"/>
    <row r="113" spans="2:9" ht="18" customHeight="1">
      <c r="B113" s="293"/>
      <c r="C113" s="293"/>
      <c r="D113" s="293"/>
      <c r="E113" s="293"/>
      <c r="F113" s="293"/>
      <c r="G113" s="293"/>
      <c r="H113" s="293"/>
      <c r="I113" s="293"/>
    </row>
    <row r="114" spans="2:9" ht="18" customHeight="1">
      <c r="B114" s="235"/>
      <c r="C114" s="235"/>
      <c r="D114" s="235"/>
      <c r="E114" s="235"/>
      <c r="F114" s="235"/>
      <c r="G114" s="235"/>
      <c r="H114" s="235"/>
      <c r="I114" s="235"/>
    </row>
    <row r="139" spans="2:32" ht="18" customHeight="1">
      <c r="AD139" s="295"/>
      <c r="AE139" s="295"/>
      <c r="AF139" s="295"/>
    </row>
    <row r="140" spans="2:32" ht="18" customHeight="1">
      <c r="AD140" s="294"/>
      <c r="AE140" s="294"/>
      <c r="AF140" s="294"/>
    </row>
    <row r="141" spans="2:32" s="293" customFormat="1" ht="18" customHeight="1"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AD141" s="220"/>
      <c r="AE141" s="220"/>
      <c r="AF141" s="220"/>
    </row>
    <row r="142" spans="2:32" s="235" customFormat="1" ht="13.15" customHeight="1">
      <c r="B142" s="219"/>
      <c r="C142" s="219"/>
      <c r="D142" s="219"/>
      <c r="E142" s="219"/>
      <c r="F142" s="219"/>
      <c r="G142" s="219"/>
      <c r="H142" s="219"/>
      <c r="I142" s="219"/>
      <c r="J142" s="293"/>
      <c r="K142" s="293"/>
      <c r="L142" s="293"/>
      <c r="M142" s="293"/>
      <c r="AD142" s="220"/>
      <c r="AE142" s="220"/>
      <c r="AF142" s="220"/>
    </row>
    <row r="143" spans="2:32" ht="18" customHeight="1">
      <c r="J143" s="235"/>
      <c r="K143" s="235"/>
      <c r="L143" s="235"/>
      <c r="M143" s="235"/>
    </row>
    <row r="144" spans="2:32" ht="27.2" customHeight="1"/>
    <row r="145" ht="14.45" customHeight="1"/>
    <row r="146" ht="14.45" customHeight="1"/>
    <row r="147" ht="14.45" customHeight="1"/>
    <row r="148" ht="14.45" customHeight="1"/>
    <row r="149" ht="14.45" customHeight="1"/>
    <row r="150" ht="14.45" customHeight="1"/>
    <row r="151" ht="14.45" customHeight="1"/>
    <row r="152" ht="14.45" customHeight="1"/>
    <row r="153" ht="14.45" customHeight="1"/>
    <row r="154" ht="14.45" customHeight="1"/>
    <row r="155" ht="14.45" customHeight="1"/>
    <row r="156" ht="14.45" customHeight="1"/>
    <row r="157" ht="14.45" customHeight="1"/>
    <row r="158" ht="14.45" customHeight="1"/>
    <row r="159" ht="14.45" customHeight="1"/>
    <row r="160" ht="14.45" customHeight="1"/>
    <row r="161" spans="2:9" ht="14.45" customHeight="1"/>
    <row r="162" spans="2:9" ht="14.45" customHeight="1"/>
    <row r="163" spans="2:9" ht="14.45" customHeight="1"/>
    <row r="164" spans="2:9" ht="14.45" customHeight="1"/>
    <row r="165" spans="2:9" ht="14.45" customHeight="1"/>
    <row r="166" spans="2:9" ht="14.45" customHeight="1"/>
    <row r="167" spans="2:9" ht="14.45" customHeight="1"/>
    <row r="168" spans="2:9" ht="14.45" customHeight="1"/>
    <row r="169" spans="2:9" ht="14.45" customHeight="1"/>
    <row r="170" spans="2:9" ht="14.45" customHeight="1"/>
    <row r="171" spans="2:9" ht="14.45" customHeight="1"/>
    <row r="172" spans="2:9" ht="14.45" customHeight="1"/>
    <row r="173" spans="2:9" ht="14.45" customHeight="1">
      <c r="B173" s="296"/>
      <c r="C173" s="296"/>
      <c r="D173" s="296"/>
      <c r="E173" s="296"/>
      <c r="F173" s="296"/>
      <c r="G173" s="296"/>
      <c r="H173" s="296"/>
      <c r="I173" s="296"/>
    </row>
    <row r="174" spans="2:9" ht="14.45" customHeight="1"/>
    <row r="175" spans="2:9" ht="14.45" customHeight="1">
      <c r="B175" s="297"/>
      <c r="C175" s="297"/>
      <c r="D175" s="297"/>
      <c r="E175" s="297"/>
      <c r="F175" s="297"/>
      <c r="G175" s="297"/>
      <c r="H175" s="297"/>
      <c r="I175" s="297"/>
    </row>
    <row r="176" spans="2:9" ht="14.45" customHeight="1">
      <c r="B176" s="297"/>
      <c r="C176" s="297"/>
      <c r="D176" s="297"/>
      <c r="E176" s="297"/>
      <c r="F176" s="297"/>
      <c r="G176" s="297"/>
      <c r="H176" s="297"/>
      <c r="I176" s="297"/>
    </row>
    <row r="177" spans="2:9" ht="14.45" customHeight="1">
      <c r="B177" s="297"/>
      <c r="C177" s="297"/>
      <c r="D177" s="297"/>
      <c r="E177" s="297"/>
      <c r="F177" s="297"/>
      <c r="G177" s="297"/>
      <c r="H177" s="297"/>
      <c r="I177" s="297"/>
    </row>
    <row r="178" spans="2:9" ht="14.45" customHeight="1">
      <c r="B178" s="297"/>
      <c r="C178" s="297"/>
      <c r="D178" s="297"/>
      <c r="E178" s="297"/>
      <c r="F178" s="297"/>
      <c r="G178" s="297"/>
      <c r="H178" s="297"/>
      <c r="I178" s="297"/>
    </row>
    <row r="179" spans="2:9" ht="14.45" customHeight="1">
      <c r="B179" s="297"/>
      <c r="C179" s="297"/>
      <c r="D179" s="297"/>
      <c r="E179" s="297"/>
      <c r="F179" s="297"/>
      <c r="G179" s="297"/>
      <c r="H179" s="297"/>
      <c r="I179" s="297"/>
    </row>
    <row r="180" spans="2:9" ht="14.45" customHeight="1">
      <c r="B180" s="297"/>
      <c r="C180" s="297"/>
      <c r="D180" s="297"/>
      <c r="E180" s="297"/>
      <c r="F180" s="297"/>
      <c r="G180" s="297"/>
      <c r="H180" s="297"/>
      <c r="I180" s="297"/>
    </row>
    <row r="181" spans="2:9" ht="14.45" customHeight="1">
      <c r="B181" s="297"/>
      <c r="C181" s="297"/>
      <c r="D181" s="297"/>
      <c r="E181" s="297"/>
      <c r="F181" s="297"/>
      <c r="G181" s="297"/>
      <c r="H181" s="297"/>
      <c r="I181" s="297"/>
    </row>
    <row r="182" spans="2:9" ht="14.45" customHeight="1">
      <c r="B182" s="297"/>
      <c r="C182" s="297"/>
      <c r="D182" s="297"/>
      <c r="E182" s="297"/>
      <c r="F182" s="297"/>
      <c r="G182" s="297"/>
      <c r="H182" s="297"/>
      <c r="I182" s="297"/>
    </row>
    <row r="183" spans="2:9" ht="14.45" customHeight="1">
      <c r="B183" s="297"/>
      <c r="C183" s="297"/>
      <c r="D183" s="297"/>
      <c r="E183" s="297"/>
      <c r="F183" s="297"/>
      <c r="G183" s="297"/>
      <c r="H183" s="297"/>
      <c r="I183" s="297"/>
    </row>
    <row r="184" spans="2:9" ht="14.45" customHeight="1">
      <c r="B184" s="297"/>
      <c r="C184" s="297"/>
      <c r="D184" s="297"/>
      <c r="E184" s="297"/>
      <c r="F184" s="297"/>
      <c r="G184" s="297"/>
      <c r="H184" s="297"/>
      <c r="I184" s="297"/>
    </row>
    <row r="185" spans="2:9" ht="14.45" customHeight="1">
      <c r="B185" s="293"/>
      <c r="C185" s="293"/>
      <c r="D185" s="293"/>
      <c r="E185" s="293"/>
      <c r="F185" s="293"/>
      <c r="G185" s="293"/>
      <c r="H185" s="293"/>
      <c r="I185" s="293"/>
    </row>
    <row r="186" spans="2:9" ht="14.45" customHeight="1"/>
    <row r="187" spans="2:9" ht="14.45" customHeight="1"/>
    <row r="188" spans="2:9" ht="14.45" customHeight="1"/>
    <row r="189" spans="2:9" ht="14.45" customHeight="1"/>
    <row r="190" spans="2:9" ht="14.45" customHeight="1"/>
    <row r="191" spans="2:9" ht="14.45" customHeight="1"/>
    <row r="192" spans="2:9" ht="14.45" customHeight="1"/>
    <row r="193" spans="2:32" ht="14.45" customHeight="1">
      <c r="AD193" s="295"/>
      <c r="AE193" s="295"/>
      <c r="AF193" s="295"/>
    </row>
    <row r="194" spans="2:32" ht="14.45" customHeight="1">
      <c r="AD194" s="294"/>
      <c r="AE194" s="294"/>
      <c r="AF194" s="294"/>
    </row>
    <row r="195" spans="2:32" s="293" customFormat="1" ht="14.4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AD195" s="220"/>
      <c r="AE195" s="220"/>
      <c r="AF195" s="220"/>
    </row>
    <row r="196" spans="2:32" s="235" customFormat="1" ht="13.15" customHeight="1">
      <c r="B196" s="219"/>
      <c r="C196" s="219"/>
      <c r="D196" s="219"/>
      <c r="E196" s="219"/>
      <c r="F196" s="219"/>
      <c r="G196" s="219"/>
      <c r="H196" s="219"/>
      <c r="I196" s="219"/>
      <c r="J196" s="293"/>
      <c r="K196" s="293"/>
      <c r="L196" s="293"/>
      <c r="M196" s="293"/>
      <c r="AD196" s="220"/>
      <c r="AE196" s="220"/>
      <c r="AF196" s="220"/>
    </row>
    <row r="197" spans="2:32" ht="18" customHeight="1">
      <c r="J197" s="235"/>
      <c r="K197" s="235"/>
      <c r="L197" s="235"/>
      <c r="M197" s="235"/>
    </row>
    <row r="198" spans="2:32" ht="27.2" customHeight="1"/>
    <row r="199" spans="2:32" ht="13.5" customHeight="1"/>
    <row r="200" spans="2:32" ht="13.5" customHeight="1"/>
    <row r="201" spans="2:32" ht="13.5" customHeight="1"/>
    <row r="202" spans="2:32" ht="13.5" customHeight="1"/>
    <row r="203" spans="2:32" ht="13.5" customHeight="1"/>
    <row r="204" spans="2:32" ht="13.5" customHeight="1"/>
    <row r="205" spans="2:32" ht="13.5" customHeight="1"/>
    <row r="206" spans="2:32" ht="13.5" customHeight="1"/>
    <row r="207" spans="2:32" ht="13.5" customHeight="1"/>
    <row r="208" spans="2:32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spans="1:32" ht="13.5" customHeight="1"/>
    <row r="242" spans="1:32" ht="13.5" customHeight="1"/>
    <row r="243" spans="1:32" ht="13.5" customHeight="1"/>
    <row r="244" spans="1:32" ht="13.5" customHeight="1"/>
    <row r="245" spans="1:32" ht="13.5" customHeight="1"/>
    <row r="246" spans="1:32" ht="13.5" customHeight="1"/>
    <row r="247" spans="1:32" ht="13.5" customHeight="1"/>
    <row r="248" spans="1:32" ht="13.5" customHeight="1"/>
    <row r="249" spans="1:32" ht="13.5" customHeight="1"/>
    <row r="250" spans="1:32" ht="13.5" customHeight="1"/>
    <row r="251" spans="1:32" ht="13.5" customHeight="1"/>
    <row r="252" spans="1:32" ht="13.5" customHeight="1"/>
    <row r="253" spans="1:32" ht="13.5" customHeight="1">
      <c r="AD253" s="298"/>
      <c r="AE253" s="298"/>
      <c r="AF253" s="298"/>
    </row>
    <row r="254" spans="1:32" ht="13.5" customHeight="1"/>
    <row r="255" spans="1:32" s="296" customFormat="1" ht="13.5" customHeight="1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AD255" s="295"/>
      <c r="AE255" s="295"/>
      <c r="AF255" s="295"/>
    </row>
    <row r="256" spans="1:32" ht="15" customHeight="1">
      <c r="J256" s="296"/>
      <c r="K256" s="296"/>
      <c r="L256" s="296"/>
      <c r="M256" s="296"/>
      <c r="AD256" s="295"/>
      <c r="AE256" s="295"/>
      <c r="AF256" s="295"/>
    </row>
    <row r="257" spans="1:32" s="293" customFormat="1" ht="18" customHeight="1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AD257" s="295"/>
      <c r="AE257" s="295"/>
      <c r="AF257" s="295"/>
    </row>
    <row r="258" spans="1:32" s="293" customFormat="1" ht="18" customHeight="1">
      <c r="A258" s="219"/>
      <c r="B258" s="219"/>
      <c r="C258" s="219"/>
      <c r="D258" s="219"/>
      <c r="E258" s="219"/>
      <c r="F258" s="219"/>
      <c r="G258" s="219"/>
      <c r="H258" s="219"/>
      <c r="I258" s="219"/>
      <c r="AD258" s="295"/>
      <c r="AE258" s="295"/>
      <c r="AF258" s="295"/>
    </row>
    <row r="259" spans="1:32" s="293" customFormat="1" ht="18" customHeight="1">
      <c r="A259" s="219"/>
      <c r="B259" s="219"/>
      <c r="C259" s="219"/>
      <c r="D259" s="219"/>
      <c r="E259" s="219"/>
      <c r="F259" s="219"/>
      <c r="G259" s="219"/>
      <c r="H259" s="219"/>
      <c r="I259" s="219"/>
      <c r="AD259" s="295"/>
      <c r="AE259" s="295"/>
      <c r="AF259" s="295"/>
    </row>
    <row r="260" spans="1:32" s="293" customFormat="1" ht="18" customHeight="1">
      <c r="A260" s="219"/>
      <c r="B260" s="219"/>
      <c r="C260" s="219"/>
      <c r="D260" s="219"/>
      <c r="E260" s="219"/>
      <c r="F260" s="219"/>
      <c r="G260" s="219"/>
      <c r="H260" s="219"/>
      <c r="I260" s="219"/>
      <c r="AD260" s="295"/>
      <c r="AE260" s="295"/>
      <c r="AF260" s="295"/>
    </row>
    <row r="261" spans="1:32" s="293" customFormat="1" ht="18" customHeight="1">
      <c r="A261" s="219"/>
      <c r="B261" s="219"/>
      <c r="C261" s="219"/>
      <c r="D261" s="219"/>
      <c r="E261" s="219"/>
      <c r="F261" s="219"/>
      <c r="G261" s="219"/>
      <c r="H261" s="219"/>
      <c r="I261" s="219"/>
      <c r="AD261" s="220"/>
      <c r="AE261" s="220"/>
      <c r="AF261" s="220"/>
    </row>
    <row r="262" spans="1:32" s="293" customFormat="1" ht="18" customHeight="1">
      <c r="A262" s="219"/>
      <c r="B262" s="219"/>
      <c r="C262" s="219"/>
      <c r="D262" s="219"/>
      <c r="E262" s="219"/>
      <c r="F262" s="219"/>
      <c r="G262" s="219"/>
      <c r="H262" s="219"/>
      <c r="I262" s="219"/>
      <c r="AD262" s="220"/>
      <c r="AE262" s="220"/>
      <c r="AF262" s="220"/>
    </row>
    <row r="263" spans="1:32" ht="18" customHeight="1">
      <c r="J263" s="293"/>
      <c r="K263" s="293"/>
      <c r="L263" s="293"/>
      <c r="M263" s="293"/>
      <c r="AD263" s="295"/>
      <c r="AE263" s="295"/>
      <c r="AF263" s="295"/>
    </row>
    <row r="264" spans="1:32" ht="18" customHeight="1">
      <c r="AD264" s="295"/>
      <c r="AE264" s="295"/>
      <c r="AF264" s="295"/>
    </row>
    <row r="265" spans="1:32" s="293" customFormat="1" ht="18" customHeight="1">
      <c r="A265" s="219"/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AD265" s="295"/>
      <c r="AE265" s="295"/>
      <c r="AF265" s="295"/>
    </row>
    <row r="266" spans="1:32" s="293" customFormat="1" ht="18" customHeight="1">
      <c r="A266" s="219"/>
      <c r="B266" s="219"/>
      <c r="C266" s="219"/>
      <c r="D266" s="219"/>
      <c r="E266" s="219"/>
      <c r="F266" s="219"/>
      <c r="G266" s="219"/>
      <c r="H266" s="219"/>
      <c r="I266" s="219"/>
      <c r="AD266" s="220"/>
      <c r="AE266" s="220"/>
      <c r="AF266" s="220"/>
    </row>
    <row r="267" spans="1:32" s="293" customFormat="1" ht="18" customHeight="1">
      <c r="A267" s="219"/>
      <c r="B267" s="219"/>
      <c r="C267" s="219"/>
      <c r="D267" s="219"/>
      <c r="E267" s="219"/>
      <c r="F267" s="219"/>
      <c r="G267" s="219"/>
      <c r="H267" s="219"/>
      <c r="I267" s="219"/>
      <c r="AD267" s="220"/>
      <c r="AE267" s="220"/>
      <c r="AF267" s="220"/>
    </row>
    <row r="268" spans="1:32" ht="18" customHeight="1">
      <c r="J268" s="293"/>
      <c r="K268" s="293"/>
      <c r="L268" s="293"/>
      <c r="M268" s="293"/>
    </row>
    <row r="269" spans="1:32" ht="15" customHeight="1"/>
    <row r="270" spans="1:32" ht="15" customHeight="1"/>
    <row r="271" spans="1:32" ht="15" customHeight="1"/>
    <row r="272" spans="1:3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</sheetData>
  <mergeCells count="25">
    <mergeCell ref="J13:K13"/>
    <mergeCell ref="B1:M1"/>
    <mergeCell ref="B2:M2"/>
    <mergeCell ref="B3:M3"/>
    <mergeCell ref="B4:M4"/>
    <mergeCell ref="B6:I7"/>
    <mergeCell ref="J6:K7"/>
    <mergeCell ref="J8:K8"/>
    <mergeCell ref="J9:K9"/>
    <mergeCell ref="J10:K10"/>
    <mergeCell ref="J11:K11"/>
    <mergeCell ref="J12:K12"/>
    <mergeCell ref="B26:I26"/>
    <mergeCell ref="J26:K26"/>
    <mergeCell ref="J14:K14"/>
    <mergeCell ref="J15:K15"/>
    <mergeCell ref="J16:K16"/>
    <mergeCell ref="J17:K17"/>
    <mergeCell ref="J18:K18"/>
    <mergeCell ref="J19:K19"/>
    <mergeCell ref="J27:K27"/>
    <mergeCell ref="J20:K20"/>
    <mergeCell ref="J21:K21"/>
    <mergeCell ref="J22:K22"/>
    <mergeCell ref="J23:K23"/>
  </mergeCells>
  <phoneticPr fontId="5"/>
  <printOptions horizontalCentered="1"/>
  <pageMargins left="0.59055118110236227" right="0.59055118110236227" top="0.51181102362204722" bottom="0.59055118110236227" header="0.35433070866141736" footer="0.31496062992125984"/>
  <pageSetup paperSize="9" scale="110" orientation="portrait" cellComments="asDisplayed"/>
  <rowBreaks count="2" manualBreakCount="2">
    <brk id="140" max="16383" man="1"/>
    <brk id="1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434DA-2119-4B1D-9ACB-BD73F3FB5850}">
  <sheetPr>
    <tabColor rgb="FF00B0F0"/>
  </sheetPr>
  <dimension ref="A1:Y79"/>
  <sheetViews>
    <sheetView workbookViewId="0">
      <selection activeCell="P10" sqref="P10:Q10"/>
    </sheetView>
  </sheetViews>
  <sheetFormatPr defaultColWidth="9" defaultRowHeight="18" customHeight="1"/>
  <cols>
    <col min="1" max="1" width="0.75" style="299" customWidth="1"/>
    <col min="2" max="10" width="2.125" style="299" customWidth="1"/>
    <col min="11" max="11" width="13.25" style="299" customWidth="1"/>
    <col min="12" max="12" width="8.875" style="299" customWidth="1"/>
    <col min="13" max="13" width="8.625" style="299" customWidth="1"/>
    <col min="14" max="14" width="0.75" style="299" customWidth="1"/>
    <col min="15" max="15" width="9" style="299" hidden="1" customWidth="1"/>
    <col min="16" max="17" width="11.5" style="299" hidden="1" customWidth="1"/>
    <col min="18" max="20" width="9" style="299" hidden="1" customWidth="1"/>
    <col min="21" max="21" width="9" style="163" hidden="1" customWidth="1"/>
    <col min="22" max="22" width="15.875" style="163" hidden="1" customWidth="1"/>
    <col min="23" max="23" width="9" style="299"/>
    <col min="24" max="24" width="10.125" style="299" bestFit="1" customWidth="1"/>
    <col min="25" max="25" width="14.375" style="299" bestFit="1" customWidth="1"/>
    <col min="26" max="16384" width="9" style="299"/>
  </cols>
  <sheetData>
    <row r="1" spans="1:22" ht="18" customHeight="1">
      <c r="B1" s="481" t="s">
        <v>337</v>
      </c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22" ht="18" customHeight="1">
      <c r="A2" s="300"/>
      <c r="B2" s="482" t="s">
        <v>338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</row>
    <row r="3" spans="1:22" s="301" customFormat="1" ht="16.149999999999999" customHeight="1">
      <c r="B3" s="483" t="s">
        <v>284</v>
      </c>
      <c r="C3" s="483"/>
      <c r="D3" s="483"/>
      <c r="E3" s="483"/>
      <c r="F3" s="483"/>
      <c r="G3" s="483"/>
      <c r="H3" s="483"/>
      <c r="I3" s="483"/>
      <c r="J3" s="483"/>
      <c r="K3" s="483"/>
      <c r="L3" s="483"/>
      <c r="M3" s="483"/>
      <c r="U3" s="192"/>
      <c r="V3" s="192"/>
    </row>
    <row r="4" spans="1:22" s="301" customFormat="1" ht="16.149999999999999" customHeight="1">
      <c r="B4" s="483" t="s">
        <v>285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U4" s="192"/>
      <c r="V4" s="192"/>
    </row>
    <row r="5" spans="1:22" s="301" customFormat="1" ht="17.25" customHeight="1" thickBot="1">
      <c r="M5" s="302" t="s">
        <v>339</v>
      </c>
      <c r="U5" s="192"/>
      <c r="V5" s="192"/>
    </row>
    <row r="6" spans="1:22" s="301" customFormat="1" ht="14.45" customHeight="1">
      <c r="B6" s="484" t="s">
        <v>218</v>
      </c>
      <c r="C6" s="485"/>
      <c r="D6" s="485"/>
      <c r="E6" s="485"/>
      <c r="F6" s="485"/>
      <c r="G6" s="485"/>
      <c r="H6" s="485"/>
      <c r="I6" s="486"/>
      <c r="J6" s="486"/>
      <c r="K6" s="487"/>
      <c r="L6" s="491" t="s">
        <v>219</v>
      </c>
      <c r="M6" s="492"/>
      <c r="U6" s="192"/>
      <c r="V6" s="192"/>
    </row>
    <row r="7" spans="1:22" s="301" customFormat="1" ht="14.45" customHeight="1" thickBot="1">
      <c r="B7" s="488"/>
      <c r="C7" s="489"/>
      <c r="D7" s="489"/>
      <c r="E7" s="489"/>
      <c r="F7" s="489"/>
      <c r="G7" s="489"/>
      <c r="H7" s="489"/>
      <c r="I7" s="489"/>
      <c r="J7" s="489"/>
      <c r="K7" s="490"/>
      <c r="L7" s="493"/>
      <c r="M7" s="494"/>
      <c r="U7" s="168" t="s">
        <v>217</v>
      </c>
      <c r="V7" s="303"/>
    </row>
    <row r="8" spans="1:22" s="304" customFormat="1" ht="14.25" customHeight="1">
      <c r="B8" s="305" t="s">
        <v>340</v>
      </c>
      <c r="C8" s="306"/>
      <c r="D8" s="306"/>
      <c r="E8" s="307"/>
      <c r="F8" s="307"/>
      <c r="G8" s="308"/>
      <c r="H8" s="307"/>
      <c r="I8" s="309"/>
      <c r="J8" s="309"/>
      <c r="K8" s="310"/>
      <c r="L8" s="477"/>
      <c r="M8" s="478"/>
      <c r="U8" s="311">
        <v>129</v>
      </c>
      <c r="V8" s="312">
        <v>3494360119</v>
      </c>
    </row>
    <row r="9" spans="1:22" ht="14.25" customHeight="1">
      <c r="B9" s="199"/>
      <c r="C9" s="313" t="s">
        <v>341</v>
      </c>
      <c r="D9" s="313"/>
      <c r="E9" s="314"/>
      <c r="F9" s="314"/>
      <c r="G9" s="301"/>
      <c r="H9" s="314"/>
      <c r="K9" s="315"/>
      <c r="L9" s="462">
        <v>3494360119</v>
      </c>
      <c r="M9" s="463"/>
      <c r="U9" s="311">
        <v>130</v>
      </c>
      <c r="V9" s="312">
        <v>1308285280</v>
      </c>
    </row>
    <row r="10" spans="1:22" ht="13.5" customHeight="1">
      <c r="B10" s="199"/>
      <c r="C10" s="313"/>
      <c r="D10" s="313" t="s">
        <v>342</v>
      </c>
      <c r="E10" s="314"/>
      <c r="F10" s="314"/>
      <c r="G10" s="314"/>
      <c r="H10" s="314"/>
      <c r="K10" s="315"/>
      <c r="L10" s="462">
        <v>1308285280</v>
      </c>
      <c r="M10" s="463"/>
      <c r="U10" s="311">
        <v>131</v>
      </c>
      <c r="V10" s="312">
        <v>564727183</v>
      </c>
    </row>
    <row r="11" spans="1:22" ht="13.5" customHeight="1">
      <c r="B11" s="199"/>
      <c r="C11" s="313"/>
      <c r="D11" s="313"/>
      <c r="E11" s="316" t="s">
        <v>343</v>
      </c>
      <c r="F11" s="314"/>
      <c r="G11" s="314"/>
      <c r="H11" s="314"/>
      <c r="K11" s="315"/>
      <c r="L11" s="462">
        <v>564727183</v>
      </c>
      <c r="M11" s="463"/>
      <c r="U11" s="311">
        <v>132</v>
      </c>
      <c r="V11" s="312">
        <v>706388184</v>
      </c>
    </row>
    <row r="12" spans="1:22" ht="13.5" customHeight="1">
      <c r="B12" s="199"/>
      <c r="C12" s="313"/>
      <c r="D12" s="313"/>
      <c r="E12" s="316" t="s">
        <v>344</v>
      </c>
      <c r="F12" s="314"/>
      <c r="G12" s="314"/>
      <c r="H12" s="314"/>
      <c r="K12" s="315"/>
      <c r="L12" s="462">
        <v>706388184</v>
      </c>
      <c r="M12" s="463"/>
      <c r="U12" s="311">
        <v>133</v>
      </c>
      <c r="V12" s="312">
        <v>16422710</v>
      </c>
    </row>
    <row r="13" spans="1:22" ht="13.5" customHeight="1">
      <c r="B13" s="317"/>
      <c r="C13" s="301"/>
      <c r="D13" s="301"/>
      <c r="E13" s="318" t="s">
        <v>345</v>
      </c>
      <c r="F13" s="301"/>
      <c r="G13" s="301"/>
      <c r="H13" s="301"/>
      <c r="K13" s="315"/>
      <c r="L13" s="462">
        <v>16422710</v>
      </c>
      <c r="M13" s="463"/>
      <c r="U13" s="311">
        <v>134</v>
      </c>
      <c r="V13" s="312">
        <v>20747203</v>
      </c>
    </row>
    <row r="14" spans="1:22" ht="13.5" customHeight="1">
      <c r="B14" s="319"/>
      <c r="C14" s="320"/>
      <c r="D14" s="301"/>
      <c r="E14" s="320" t="s">
        <v>346</v>
      </c>
      <c r="F14" s="320"/>
      <c r="G14" s="320"/>
      <c r="H14" s="320"/>
      <c r="K14" s="315"/>
      <c r="L14" s="462">
        <v>20747203</v>
      </c>
      <c r="M14" s="463"/>
      <c r="U14" s="311">
        <v>135</v>
      </c>
      <c r="V14" s="312">
        <v>2186074839</v>
      </c>
    </row>
    <row r="15" spans="1:22" ht="13.5" customHeight="1">
      <c r="B15" s="317"/>
      <c r="C15" s="320"/>
      <c r="D15" s="318" t="s">
        <v>347</v>
      </c>
      <c r="E15" s="320"/>
      <c r="F15" s="320"/>
      <c r="G15" s="320"/>
      <c r="H15" s="320"/>
      <c r="K15" s="315"/>
      <c r="L15" s="462">
        <v>2186074839</v>
      </c>
      <c r="M15" s="463"/>
      <c r="U15" s="311">
        <v>136</v>
      </c>
      <c r="V15" s="312">
        <v>1584296605</v>
      </c>
    </row>
    <row r="16" spans="1:22" ht="13.5" customHeight="1">
      <c r="B16" s="317"/>
      <c r="C16" s="320"/>
      <c r="D16" s="320"/>
      <c r="E16" s="318" t="s">
        <v>348</v>
      </c>
      <c r="F16" s="320"/>
      <c r="G16" s="320"/>
      <c r="H16" s="320"/>
      <c r="K16" s="315"/>
      <c r="L16" s="462">
        <v>1584296605</v>
      </c>
      <c r="M16" s="463"/>
      <c r="U16" s="311">
        <v>137</v>
      </c>
      <c r="V16" s="312">
        <v>292267431</v>
      </c>
    </row>
    <row r="17" spans="2:22" ht="13.5" customHeight="1">
      <c r="B17" s="317"/>
      <c r="C17" s="320"/>
      <c r="D17" s="320"/>
      <c r="E17" s="318" t="s">
        <v>349</v>
      </c>
      <c r="F17" s="320"/>
      <c r="G17" s="320"/>
      <c r="H17" s="320"/>
      <c r="K17" s="315"/>
      <c r="L17" s="462">
        <v>292267431</v>
      </c>
      <c r="M17" s="463"/>
      <c r="U17" s="311">
        <v>138</v>
      </c>
      <c r="V17" s="312">
        <v>309117973</v>
      </c>
    </row>
    <row r="18" spans="2:22" ht="13.5" customHeight="1">
      <c r="B18" s="317"/>
      <c r="C18" s="301"/>
      <c r="D18" s="320"/>
      <c r="E18" s="318" t="s">
        <v>350</v>
      </c>
      <c r="F18" s="320"/>
      <c r="G18" s="320"/>
      <c r="H18" s="320"/>
      <c r="K18" s="315"/>
      <c r="L18" s="462">
        <v>309117973</v>
      </c>
      <c r="M18" s="463"/>
      <c r="U18" s="311">
        <v>139</v>
      </c>
      <c r="V18" s="312">
        <v>392830</v>
      </c>
    </row>
    <row r="19" spans="2:22" ht="13.5" customHeight="1">
      <c r="B19" s="317"/>
      <c r="C19" s="301"/>
      <c r="D19" s="200"/>
      <c r="E19" s="320" t="s">
        <v>346</v>
      </c>
      <c r="F19" s="301"/>
      <c r="G19" s="320"/>
      <c r="H19" s="320"/>
      <c r="K19" s="315"/>
      <c r="L19" s="462">
        <v>392830</v>
      </c>
      <c r="M19" s="463"/>
      <c r="U19" s="311">
        <v>140</v>
      </c>
      <c r="V19" s="312">
        <v>2823782102</v>
      </c>
    </row>
    <row r="20" spans="2:22" ht="13.5" customHeight="1">
      <c r="B20" s="317"/>
      <c r="C20" s="301" t="s">
        <v>351</v>
      </c>
      <c r="D20" s="200"/>
      <c r="E20" s="320"/>
      <c r="F20" s="320"/>
      <c r="G20" s="320"/>
      <c r="H20" s="320"/>
      <c r="K20" s="315"/>
      <c r="L20" s="462">
        <v>2823782102</v>
      </c>
      <c r="M20" s="463"/>
      <c r="U20" s="311">
        <v>141</v>
      </c>
      <c r="V20" s="312">
        <v>2239489822</v>
      </c>
    </row>
    <row r="21" spans="2:22" ht="13.5" customHeight="1">
      <c r="B21" s="317"/>
      <c r="C21" s="301"/>
      <c r="D21" s="203" t="s">
        <v>352</v>
      </c>
      <c r="E21" s="320"/>
      <c r="F21" s="320"/>
      <c r="G21" s="320"/>
      <c r="H21" s="320"/>
      <c r="K21" s="315"/>
      <c r="L21" s="462">
        <v>2239489822</v>
      </c>
      <c r="M21" s="463"/>
      <c r="U21" s="311">
        <v>142</v>
      </c>
      <c r="V21" s="312">
        <v>460903000</v>
      </c>
    </row>
    <row r="22" spans="2:22" ht="13.5" customHeight="1">
      <c r="B22" s="317"/>
      <c r="C22" s="301"/>
      <c r="D22" s="203" t="s">
        <v>353</v>
      </c>
      <c r="E22" s="320"/>
      <c r="F22" s="320"/>
      <c r="G22" s="320"/>
      <c r="H22" s="320"/>
      <c r="K22" s="315"/>
      <c r="L22" s="462">
        <v>460903000</v>
      </c>
      <c r="M22" s="463"/>
      <c r="U22" s="311">
        <v>143</v>
      </c>
      <c r="V22" s="312">
        <v>39858520</v>
      </c>
    </row>
    <row r="23" spans="2:22" ht="13.5" customHeight="1">
      <c r="B23" s="317"/>
      <c r="C23" s="301"/>
      <c r="D23" s="203" t="s">
        <v>354</v>
      </c>
      <c r="E23" s="320"/>
      <c r="F23" s="320"/>
      <c r="G23" s="320"/>
      <c r="H23" s="320"/>
      <c r="K23" s="315"/>
      <c r="L23" s="462">
        <v>39858520</v>
      </c>
      <c r="M23" s="463"/>
      <c r="U23" s="311">
        <v>144</v>
      </c>
      <c r="V23" s="312">
        <v>83530760</v>
      </c>
    </row>
    <row r="24" spans="2:22" ht="13.5" customHeight="1">
      <c r="B24" s="317"/>
      <c r="C24" s="301"/>
      <c r="D24" s="200" t="s">
        <v>355</v>
      </c>
      <c r="E24" s="320"/>
      <c r="F24" s="320"/>
      <c r="G24" s="320"/>
      <c r="H24" s="200"/>
      <c r="K24" s="315"/>
      <c r="L24" s="462">
        <v>83530760</v>
      </c>
      <c r="M24" s="463"/>
      <c r="U24" s="311">
        <v>145</v>
      </c>
      <c r="V24" s="312">
        <v>57831370</v>
      </c>
    </row>
    <row r="25" spans="2:22" ht="13.5" customHeight="1">
      <c r="B25" s="317"/>
      <c r="C25" s="301" t="s">
        <v>356</v>
      </c>
      <c r="D25" s="200"/>
      <c r="E25" s="320"/>
      <c r="F25" s="320"/>
      <c r="G25" s="320"/>
      <c r="H25" s="200"/>
      <c r="K25" s="315"/>
      <c r="L25" s="462">
        <v>57831370</v>
      </c>
      <c r="M25" s="463"/>
      <c r="U25" s="311">
        <v>146</v>
      </c>
      <c r="V25" s="312">
        <v>57831370</v>
      </c>
    </row>
    <row r="26" spans="2:22" ht="13.5" customHeight="1">
      <c r="B26" s="317"/>
      <c r="C26" s="301"/>
      <c r="D26" s="203" t="s">
        <v>357</v>
      </c>
      <c r="E26" s="320"/>
      <c r="F26" s="320"/>
      <c r="G26" s="320"/>
      <c r="H26" s="320"/>
      <c r="K26" s="315"/>
      <c r="L26" s="462">
        <v>57831370</v>
      </c>
      <c r="M26" s="463"/>
      <c r="U26" s="311">
        <v>147</v>
      </c>
      <c r="V26" s="312" t="s">
        <v>205</v>
      </c>
    </row>
    <row r="27" spans="2:22" ht="13.5" customHeight="1">
      <c r="B27" s="317"/>
      <c r="C27" s="301"/>
      <c r="D27" s="200" t="s">
        <v>346</v>
      </c>
      <c r="E27" s="320"/>
      <c r="F27" s="320"/>
      <c r="G27" s="320"/>
      <c r="H27" s="320"/>
      <c r="K27" s="315"/>
      <c r="L27" s="462" t="s">
        <v>205</v>
      </c>
      <c r="M27" s="463"/>
      <c r="U27" s="311">
        <v>148</v>
      </c>
      <c r="V27" s="312">
        <v>895151742</v>
      </c>
    </row>
    <row r="28" spans="2:22" ht="13.5" customHeight="1">
      <c r="B28" s="317"/>
      <c r="C28" s="301" t="s">
        <v>358</v>
      </c>
      <c r="D28" s="200"/>
      <c r="E28" s="320"/>
      <c r="F28" s="320"/>
      <c r="G28" s="320"/>
      <c r="H28" s="320"/>
      <c r="K28" s="315"/>
      <c r="L28" s="469">
        <v>895151742</v>
      </c>
      <c r="M28" s="470"/>
      <c r="U28" s="311">
        <v>128</v>
      </c>
      <c r="V28" s="312">
        <v>166742355</v>
      </c>
    </row>
    <row r="29" spans="2:22" ht="13.5" customHeight="1">
      <c r="B29" s="321" t="s">
        <v>359</v>
      </c>
      <c r="C29" s="322"/>
      <c r="D29" s="206"/>
      <c r="E29" s="323"/>
      <c r="F29" s="323"/>
      <c r="G29" s="323"/>
      <c r="H29" s="323"/>
      <c r="I29" s="324"/>
      <c r="J29" s="324"/>
      <c r="K29" s="325"/>
      <c r="L29" s="464">
        <v>166742355</v>
      </c>
      <c r="M29" s="465"/>
      <c r="U29" s="311">
        <v>150</v>
      </c>
      <c r="V29" s="312">
        <v>296653691</v>
      </c>
    </row>
    <row r="30" spans="2:22" ht="13.5" customHeight="1">
      <c r="B30" s="317" t="s">
        <v>360</v>
      </c>
      <c r="C30" s="301"/>
      <c r="D30" s="200"/>
      <c r="E30" s="320"/>
      <c r="F30" s="320"/>
      <c r="G30" s="320"/>
      <c r="H30" s="200"/>
      <c r="K30" s="315"/>
      <c r="L30" s="462"/>
      <c r="M30" s="463"/>
      <c r="U30" s="311">
        <v>151</v>
      </c>
      <c r="V30" s="312">
        <v>210780790</v>
      </c>
    </row>
    <row r="31" spans="2:22" ht="13.5" customHeight="1">
      <c r="B31" s="317"/>
      <c r="C31" s="301" t="s">
        <v>361</v>
      </c>
      <c r="D31" s="200"/>
      <c r="E31" s="320"/>
      <c r="F31" s="320"/>
      <c r="G31" s="320"/>
      <c r="H31" s="320"/>
      <c r="K31" s="315"/>
      <c r="L31" s="462">
        <v>296653691</v>
      </c>
      <c r="M31" s="463"/>
      <c r="U31" s="311">
        <v>152</v>
      </c>
      <c r="V31" s="312">
        <v>85872901</v>
      </c>
    </row>
    <row r="32" spans="2:22" ht="13.5" customHeight="1">
      <c r="B32" s="317"/>
      <c r="C32" s="301"/>
      <c r="D32" s="203" t="s">
        <v>362</v>
      </c>
      <c r="E32" s="320"/>
      <c r="F32" s="320"/>
      <c r="G32" s="320"/>
      <c r="H32" s="320"/>
      <c r="K32" s="315"/>
      <c r="L32" s="462">
        <v>210780790</v>
      </c>
      <c r="M32" s="463"/>
      <c r="U32" s="311">
        <v>153</v>
      </c>
      <c r="V32" s="312" t="s">
        <v>205</v>
      </c>
    </row>
    <row r="33" spans="2:22" ht="13.5" customHeight="1">
      <c r="B33" s="317"/>
      <c r="C33" s="301"/>
      <c r="D33" s="203" t="s">
        <v>363</v>
      </c>
      <c r="E33" s="320"/>
      <c r="F33" s="320"/>
      <c r="G33" s="320"/>
      <c r="H33" s="320"/>
      <c r="K33" s="315"/>
      <c r="L33" s="462">
        <v>85872901</v>
      </c>
      <c r="M33" s="463"/>
      <c r="U33" s="311">
        <v>154</v>
      </c>
      <c r="V33" s="312" t="s">
        <v>205</v>
      </c>
    </row>
    <row r="34" spans="2:22" ht="13.5" customHeight="1">
      <c r="B34" s="317"/>
      <c r="C34" s="301"/>
      <c r="D34" s="203" t="s">
        <v>364</v>
      </c>
      <c r="E34" s="320"/>
      <c r="F34" s="320"/>
      <c r="G34" s="320"/>
      <c r="H34" s="320"/>
      <c r="K34" s="315"/>
      <c r="L34" s="462" t="s">
        <v>205</v>
      </c>
      <c r="M34" s="463"/>
      <c r="U34" s="311">
        <v>155</v>
      </c>
      <c r="V34" s="312" t="s">
        <v>205</v>
      </c>
    </row>
    <row r="35" spans="2:22" ht="13.5" customHeight="1">
      <c r="B35" s="317"/>
      <c r="C35" s="301"/>
      <c r="D35" s="203" t="s">
        <v>365</v>
      </c>
      <c r="E35" s="320"/>
      <c r="F35" s="320"/>
      <c r="G35" s="320"/>
      <c r="H35" s="320"/>
      <c r="K35" s="315"/>
      <c r="L35" s="462" t="s">
        <v>205</v>
      </c>
      <c r="M35" s="463"/>
      <c r="U35" s="311">
        <v>156</v>
      </c>
      <c r="V35" s="312">
        <v>134483000</v>
      </c>
    </row>
    <row r="36" spans="2:22" ht="13.5" customHeight="1">
      <c r="B36" s="317"/>
      <c r="C36" s="301"/>
      <c r="D36" s="200" t="s">
        <v>346</v>
      </c>
      <c r="E36" s="320"/>
      <c r="F36" s="320"/>
      <c r="G36" s="320"/>
      <c r="H36" s="320"/>
      <c r="K36" s="315"/>
      <c r="L36" s="462" t="s">
        <v>205</v>
      </c>
      <c r="M36" s="463"/>
      <c r="U36" s="311">
        <v>157</v>
      </c>
      <c r="V36" s="312">
        <v>23342000</v>
      </c>
    </row>
    <row r="37" spans="2:22" ht="13.5" customHeight="1">
      <c r="B37" s="317"/>
      <c r="C37" s="301" t="s">
        <v>366</v>
      </c>
      <c r="D37" s="200"/>
      <c r="E37" s="320"/>
      <c r="F37" s="320"/>
      <c r="G37" s="320"/>
      <c r="H37" s="200"/>
      <c r="K37" s="315"/>
      <c r="L37" s="462">
        <v>134483000</v>
      </c>
      <c r="M37" s="463"/>
      <c r="U37" s="311">
        <v>158</v>
      </c>
      <c r="V37" s="312">
        <v>106191000</v>
      </c>
    </row>
    <row r="38" spans="2:22" ht="13.5" customHeight="1">
      <c r="B38" s="317"/>
      <c r="C38" s="301"/>
      <c r="D38" s="203" t="s">
        <v>353</v>
      </c>
      <c r="E38" s="320"/>
      <c r="F38" s="320"/>
      <c r="G38" s="320"/>
      <c r="H38" s="200"/>
      <c r="K38" s="315"/>
      <c r="L38" s="462">
        <v>23342000</v>
      </c>
      <c r="M38" s="463"/>
      <c r="U38" s="311">
        <v>159</v>
      </c>
      <c r="V38" s="312" t="s">
        <v>205</v>
      </c>
    </row>
    <row r="39" spans="2:22" ht="13.5" customHeight="1">
      <c r="B39" s="317"/>
      <c r="C39" s="301"/>
      <c r="D39" s="203" t="s">
        <v>367</v>
      </c>
      <c r="E39" s="320"/>
      <c r="F39" s="320"/>
      <c r="G39" s="320"/>
      <c r="H39" s="200"/>
      <c r="K39" s="315"/>
      <c r="L39" s="462">
        <v>106191000</v>
      </c>
      <c r="M39" s="463"/>
      <c r="U39" s="311">
        <v>160</v>
      </c>
      <c r="V39" s="312">
        <v>4950000</v>
      </c>
    </row>
    <row r="40" spans="2:22" ht="13.5" customHeight="1">
      <c r="B40" s="317"/>
      <c r="C40" s="301"/>
      <c r="D40" s="203" t="s">
        <v>368</v>
      </c>
      <c r="E40" s="320"/>
      <c r="F40" s="301"/>
      <c r="G40" s="320"/>
      <c r="H40" s="320"/>
      <c r="K40" s="315"/>
      <c r="L40" s="462" t="s">
        <v>205</v>
      </c>
      <c r="M40" s="463"/>
      <c r="U40" s="311">
        <v>161</v>
      </c>
      <c r="V40" s="312" t="s">
        <v>205</v>
      </c>
    </row>
    <row r="41" spans="2:22" ht="13.5" customHeight="1">
      <c r="B41" s="317"/>
      <c r="C41" s="301"/>
      <c r="D41" s="203" t="s">
        <v>369</v>
      </c>
      <c r="E41" s="320"/>
      <c r="F41" s="301"/>
      <c r="G41" s="320"/>
      <c r="H41" s="320"/>
      <c r="K41" s="315"/>
      <c r="L41" s="462">
        <v>4950000</v>
      </c>
      <c r="M41" s="463"/>
      <c r="U41" s="311">
        <v>149</v>
      </c>
      <c r="V41" s="312">
        <v>-162170691</v>
      </c>
    </row>
    <row r="42" spans="2:22" ht="13.5" customHeight="1">
      <c r="B42" s="317"/>
      <c r="C42" s="301"/>
      <c r="D42" s="200" t="s">
        <v>355</v>
      </c>
      <c r="E42" s="320"/>
      <c r="F42" s="320"/>
      <c r="G42" s="320"/>
      <c r="H42" s="320"/>
      <c r="K42" s="315"/>
      <c r="L42" s="462" t="s">
        <v>205</v>
      </c>
      <c r="M42" s="463"/>
      <c r="U42" s="311">
        <v>163</v>
      </c>
      <c r="V42" s="312">
        <v>250337413</v>
      </c>
    </row>
    <row r="43" spans="2:22" ht="13.5" customHeight="1">
      <c r="B43" s="321" t="s">
        <v>370</v>
      </c>
      <c r="C43" s="322"/>
      <c r="D43" s="206"/>
      <c r="E43" s="323"/>
      <c r="F43" s="323"/>
      <c r="G43" s="323"/>
      <c r="H43" s="323"/>
      <c r="I43" s="324"/>
      <c r="J43" s="324"/>
      <c r="K43" s="325"/>
      <c r="L43" s="464">
        <v>-162170691</v>
      </c>
      <c r="M43" s="465"/>
      <c r="U43" s="311">
        <v>164</v>
      </c>
      <c r="V43" s="312">
        <v>250337413</v>
      </c>
    </row>
    <row r="44" spans="2:22" ht="13.5" customHeight="1">
      <c r="B44" s="317" t="s">
        <v>371</v>
      </c>
      <c r="C44" s="301"/>
      <c r="D44" s="200"/>
      <c r="E44" s="320"/>
      <c r="F44" s="320"/>
      <c r="G44" s="320"/>
      <c r="H44" s="320"/>
      <c r="K44" s="315"/>
      <c r="L44" s="462"/>
      <c r="M44" s="463"/>
      <c r="U44" s="311">
        <v>165</v>
      </c>
      <c r="V44" s="312" t="s">
        <v>205</v>
      </c>
    </row>
    <row r="45" spans="2:22" ht="13.5" customHeight="1">
      <c r="B45" s="317"/>
      <c r="C45" s="301" t="s">
        <v>372</v>
      </c>
      <c r="D45" s="200"/>
      <c r="E45" s="320"/>
      <c r="F45" s="320"/>
      <c r="G45" s="320"/>
      <c r="H45" s="320"/>
      <c r="K45" s="315"/>
      <c r="L45" s="462">
        <v>250337413</v>
      </c>
      <c r="M45" s="463"/>
      <c r="U45" s="311">
        <v>166</v>
      </c>
      <c r="V45" s="312">
        <v>226487000</v>
      </c>
    </row>
    <row r="46" spans="2:22" ht="13.5" customHeight="1">
      <c r="B46" s="317"/>
      <c r="C46" s="301"/>
      <c r="D46" s="203" t="s">
        <v>373</v>
      </c>
      <c r="E46" s="320"/>
      <c r="F46" s="320"/>
      <c r="G46" s="320"/>
      <c r="H46" s="320"/>
      <c r="K46" s="315"/>
      <c r="L46" s="462">
        <v>250337413</v>
      </c>
      <c r="M46" s="463"/>
      <c r="U46" s="311">
        <v>167</v>
      </c>
      <c r="V46" s="312">
        <v>226487000</v>
      </c>
    </row>
    <row r="47" spans="2:22" ht="13.5" customHeight="1">
      <c r="B47" s="317"/>
      <c r="C47" s="301"/>
      <c r="D47" s="200" t="s">
        <v>346</v>
      </c>
      <c r="E47" s="320"/>
      <c r="F47" s="320"/>
      <c r="G47" s="320"/>
      <c r="H47" s="320"/>
      <c r="K47" s="315"/>
      <c r="L47" s="462" t="s">
        <v>205</v>
      </c>
      <c r="M47" s="463"/>
      <c r="U47" s="311">
        <v>168</v>
      </c>
      <c r="V47" s="312" t="s">
        <v>205</v>
      </c>
    </row>
    <row r="48" spans="2:22" ht="13.5" customHeight="1">
      <c r="B48" s="317"/>
      <c r="C48" s="301" t="s">
        <v>374</v>
      </c>
      <c r="D48" s="200"/>
      <c r="E48" s="320"/>
      <c r="F48" s="320"/>
      <c r="G48" s="320"/>
      <c r="H48" s="320"/>
      <c r="K48" s="315"/>
      <c r="L48" s="462">
        <v>226487000</v>
      </c>
      <c r="M48" s="463"/>
      <c r="U48" s="311">
        <v>162</v>
      </c>
      <c r="V48" s="312">
        <v>-23850413</v>
      </c>
    </row>
    <row r="49" spans="2:25" ht="13.5" customHeight="1">
      <c r="B49" s="317"/>
      <c r="C49" s="301"/>
      <c r="D49" s="203" t="s">
        <v>375</v>
      </c>
      <c r="E49" s="320"/>
      <c r="F49" s="320"/>
      <c r="G49" s="320"/>
      <c r="H49" s="314"/>
      <c r="K49" s="315"/>
      <c r="L49" s="462">
        <v>226487000</v>
      </c>
      <c r="M49" s="463"/>
      <c r="U49" s="311">
        <v>169</v>
      </c>
      <c r="V49" s="312">
        <v>-19278749</v>
      </c>
    </row>
    <row r="50" spans="2:25" ht="13.5" customHeight="1">
      <c r="B50" s="317"/>
      <c r="C50" s="301"/>
      <c r="D50" s="200" t="s">
        <v>355</v>
      </c>
      <c r="E50" s="320"/>
      <c r="F50" s="320"/>
      <c r="G50" s="320"/>
      <c r="H50" s="326"/>
      <c r="K50" s="315"/>
      <c r="L50" s="462" t="s">
        <v>205</v>
      </c>
      <c r="M50" s="463"/>
      <c r="U50" s="311">
        <v>170</v>
      </c>
      <c r="V50" s="312">
        <v>178744286</v>
      </c>
    </row>
    <row r="51" spans="2:25" ht="13.5" customHeight="1">
      <c r="B51" s="321" t="s">
        <v>376</v>
      </c>
      <c r="C51" s="322"/>
      <c r="D51" s="206"/>
      <c r="E51" s="323"/>
      <c r="F51" s="323"/>
      <c r="G51" s="323"/>
      <c r="H51" s="327"/>
      <c r="I51" s="324"/>
      <c r="J51" s="324"/>
      <c r="K51" s="325"/>
      <c r="L51" s="464">
        <v>-23850413</v>
      </c>
      <c r="M51" s="465"/>
      <c r="U51" s="311">
        <v>171</v>
      </c>
      <c r="V51" s="312">
        <v>159465537</v>
      </c>
    </row>
    <row r="52" spans="2:25" ht="13.5" customHeight="1">
      <c r="B52" s="466" t="s">
        <v>377</v>
      </c>
      <c r="C52" s="467"/>
      <c r="D52" s="467"/>
      <c r="E52" s="467"/>
      <c r="F52" s="467"/>
      <c r="G52" s="467"/>
      <c r="H52" s="467"/>
      <c r="I52" s="467"/>
      <c r="J52" s="467"/>
      <c r="K52" s="468"/>
      <c r="L52" s="469">
        <v>-19278749</v>
      </c>
      <c r="M52" s="470"/>
      <c r="U52" s="311">
        <v>172</v>
      </c>
      <c r="V52" s="312">
        <v>17437928</v>
      </c>
    </row>
    <row r="53" spans="2:25" ht="13.5" customHeight="1" thickBot="1">
      <c r="B53" s="471" t="s">
        <v>378</v>
      </c>
      <c r="C53" s="472"/>
      <c r="D53" s="472"/>
      <c r="E53" s="472"/>
      <c r="F53" s="472"/>
      <c r="G53" s="472"/>
      <c r="H53" s="472"/>
      <c r="I53" s="472"/>
      <c r="J53" s="472"/>
      <c r="K53" s="473"/>
      <c r="L53" s="462">
        <v>178744286</v>
      </c>
      <c r="M53" s="463"/>
      <c r="U53" s="311">
        <v>173</v>
      </c>
      <c r="V53" s="312">
        <v>4253095</v>
      </c>
    </row>
    <row r="54" spans="2:25" ht="13.5" customHeight="1" thickBot="1">
      <c r="B54" s="474" t="s">
        <v>379</v>
      </c>
      <c r="C54" s="475"/>
      <c r="D54" s="475"/>
      <c r="E54" s="475"/>
      <c r="F54" s="475"/>
      <c r="G54" s="475"/>
      <c r="H54" s="475"/>
      <c r="I54" s="475"/>
      <c r="J54" s="475"/>
      <c r="K54" s="476"/>
      <c r="L54" s="460">
        <v>159465537</v>
      </c>
      <c r="M54" s="461"/>
      <c r="U54" s="311">
        <v>174</v>
      </c>
      <c r="V54" s="312">
        <v>21691023</v>
      </c>
    </row>
    <row r="55" spans="2:25" ht="13.5" customHeight="1" thickBot="1">
      <c r="B55" s="328"/>
      <c r="C55" s="328"/>
      <c r="D55" s="328"/>
      <c r="E55" s="328"/>
      <c r="F55" s="328"/>
      <c r="G55" s="328"/>
      <c r="H55" s="328"/>
      <c r="I55" s="328"/>
      <c r="J55" s="328"/>
      <c r="K55" s="328"/>
      <c r="L55" s="329"/>
      <c r="M55" s="330"/>
      <c r="U55" s="311">
        <v>175</v>
      </c>
      <c r="V55" s="312">
        <v>181156560</v>
      </c>
    </row>
    <row r="56" spans="2:25" ht="13.5" customHeight="1">
      <c r="B56" s="331" t="s">
        <v>380</v>
      </c>
      <c r="C56" s="332"/>
      <c r="D56" s="332"/>
      <c r="E56" s="332"/>
      <c r="F56" s="332"/>
      <c r="G56" s="332"/>
      <c r="H56" s="332"/>
      <c r="I56" s="332"/>
      <c r="J56" s="332"/>
      <c r="K56" s="332"/>
      <c r="L56" s="477">
        <v>17437928</v>
      </c>
      <c r="M56" s="478"/>
      <c r="U56" s="311"/>
      <c r="V56" s="312"/>
    </row>
    <row r="57" spans="2:25" ht="13.5" customHeight="1">
      <c r="B57" s="386" t="s">
        <v>381</v>
      </c>
      <c r="C57" s="333"/>
      <c r="D57" s="333"/>
      <c r="E57" s="333"/>
      <c r="F57" s="333"/>
      <c r="G57" s="333"/>
      <c r="H57" s="333"/>
      <c r="I57" s="333"/>
      <c r="J57" s="333"/>
      <c r="K57" s="333"/>
      <c r="L57" s="464">
        <v>4253095</v>
      </c>
      <c r="M57" s="465"/>
      <c r="U57" s="311"/>
      <c r="V57" s="334"/>
    </row>
    <row r="58" spans="2:25" ht="13.5" customHeight="1" thickBot="1">
      <c r="B58" s="335" t="s">
        <v>382</v>
      </c>
      <c r="C58" s="336"/>
      <c r="D58" s="336"/>
      <c r="E58" s="336"/>
      <c r="F58" s="336"/>
      <c r="G58" s="336"/>
      <c r="H58" s="336"/>
      <c r="I58" s="336"/>
      <c r="J58" s="336"/>
      <c r="K58" s="336"/>
      <c r="L58" s="479">
        <v>21691023</v>
      </c>
      <c r="M58" s="480"/>
      <c r="U58" s="311"/>
      <c r="V58" s="334"/>
      <c r="X58" s="337" t="s">
        <v>424</v>
      </c>
      <c r="Y58" s="338"/>
    </row>
    <row r="59" spans="2:25" ht="13.5" customHeight="1" thickBot="1">
      <c r="B59" s="339" t="s">
        <v>383</v>
      </c>
      <c r="C59" s="340"/>
      <c r="D59" s="209"/>
      <c r="E59" s="341"/>
      <c r="F59" s="341"/>
      <c r="G59" s="341"/>
      <c r="H59" s="341"/>
      <c r="I59" s="342"/>
      <c r="J59" s="342"/>
      <c r="K59" s="342"/>
      <c r="L59" s="460">
        <v>181156560</v>
      </c>
      <c r="M59" s="461"/>
      <c r="P59" s="190"/>
      <c r="Q59" s="343"/>
      <c r="U59" s="344"/>
      <c r="V59" s="334"/>
      <c r="X59" s="345">
        <v>181156560</v>
      </c>
      <c r="Y59" s="346" t="s">
        <v>425</v>
      </c>
    </row>
    <row r="60" spans="2:25" ht="3" customHeight="1">
      <c r="B60" s="301"/>
      <c r="C60" s="301"/>
      <c r="D60" s="214"/>
      <c r="E60" s="320"/>
      <c r="F60" s="320"/>
      <c r="G60" s="320"/>
      <c r="H60" s="314"/>
    </row>
    <row r="61" spans="2:25" ht="13.5" customHeight="1">
      <c r="B61" s="301"/>
      <c r="C61" s="301"/>
      <c r="D61" s="214"/>
      <c r="E61" s="320"/>
      <c r="F61" s="320"/>
      <c r="G61" s="320"/>
      <c r="H61" s="326"/>
    </row>
    <row r="62" spans="2:25" ht="13.5" customHeight="1">
      <c r="B62" s="301"/>
      <c r="C62" s="301"/>
      <c r="D62" s="214"/>
      <c r="E62" s="320"/>
      <c r="F62" s="320"/>
      <c r="G62" s="320"/>
      <c r="H62" s="320"/>
    </row>
    <row r="63" spans="2:25" ht="13.5" customHeight="1">
      <c r="B63" s="301"/>
      <c r="C63" s="301"/>
      <c r="D63" s="214"/>
      <c r="E63" s="320"/>
      <c r="F63" s="320"/>
      <c r="G63" s="320"/>
      <c r="H63" s="320"/>
    </row>
    <row r="64" spans="2:25" ht="13.5" customHeight="1">
      <c r="B64" s="301"/>
      <c r="C64" s="301"/>
      <c r="D64" s="214"/>
      <c r="E64" s="320"/>
      <c r="F64" s="320"/>
      <c r="G64" s="320"/>
      <c r="H64" s="320"/>
    </row>
    <row r="65" spans="1:22" ht="13.5" customHeight="1">
      <c r="B65" s="301"/>
      <c r="C65" s="301"/>
      <c r="D65" s="320"/>
      <c r="E65" s="301"/>
      <c r="F65" s="301"/>
      <c r="G65" s="320"/>
      <c r="H65" s="320"/>
    </row>
    <row r="66" spans="1:22" ht="13.5" customHeight="1">
      <c r="B66" s="301"/>
      <c r="C66" s="301"/>
      <c r="D66" s="214"/>
      <c r="E66" s="320"/>
      <c r="F66" s="320"/>
      <c r="G66" s="320"/>
      <c r="H66" s="320"/>
    </row>
    <row r="67" spans="1:22" ht="13.5" customHeight="1">
      <c r="B67" s="301"/>
      <c r="C67" s="301"/>
      <c r="D67" s="214"/>
      <c r="E67" s="320"/>
      <c r="F67" s="320"/>
      <c r="G67" s="320"/>
      <c r="H67" s="320"/>
    </row>
    <row r="68" spans="1:22" ht="13.5" customHeight="1">
      <c r="B68" s="301"/>
      <c r="C68" s="301"/>
      <c r="D68" s="214"/>
      <c r="E68" s="320"/>
      <c r="F68" s="320"/>
      <c r="G68" s="320"/>
      <c r="H68" s="320"/>
    </row>
    <row r="69" spans="1:22" ht="13.5" customHeight="1">
      <c r="B69" s="301"/>
      <c r="C69" s="301"/>
      <c r="D69" s="214"/>
      <c r="E69" s="320"/>
      <c r="F69" s="320"/>
      <c r="G69" s="320"/>
      <c r="H69" s="320"/>
    </row>
    <row r="70" spans="1:22" ht="13.5" customHeight="1">
      <c r="B70" s="301"/>
      <c r="C70" s="301"/>
      <c r="D70" s="214"/>
      <c r="E70" s="320"/>
      <c r="F70" s="320"/>
      <c r="G70" s="320"/>
      <c r="H70" s="320"/>
    </row>
    <row r="71" spans="1:22" ht="13.5" customHeight="1">
      <c r="B71" s="301"/>
      <c r="C71" s="301"/>
      <c r="D71" s="214"/>
      <c r="E71" s="320"/>
      <c r="F71" s="320"/>
      <c r="G71" s="320"/>
      <c r="H71" s="320"/>
    </row>
    <row r="72" spans="1:22" ht="13.5" customHeight="1">
      <c r="B72" s="347"/>
      <c r="C72" s="347"/>
      <c r="D72" s="347"/>
      <c r="E72" s="347"/>
      <c r="F72" s="347"/>
      <c r="G72" s="347"/>
      <c r="H72" s="347"/>
      <c r="I72" s="347"/>
      <c r="J72" s="347"/>
      <c r="K72" s="347"/>
    </row>
    <row r="73" spans="1:22" ht="13.5" customHeight="1"/>
    <row r="74" spans="1:22" ht="13.5" customHeight="1">
      <c r="B74" s="301"/>
      <c r="C74" s="301"/>
      <c r="D74" s="301"/>
      <c r="E74" s="301"/>
      <c r="F74" s="301"/>
      <c r="G74" s="301"/>
      <c r="H74" s="301"/>
      <c r="I74" s="301"/>
      <c r="J74" s="301"/>
      <c r="K74" s="301"/>
    </row>
    <row r="75" spans="1:22" ht="13.5" customHeight="1">
      <c r="A75" s="347"/>
      <c r="B75" s="301"/>
      <c r="C75" s="301"/>
      <c r="D75" s="301"/>
      <c r="E75" s="301"/>
      <c r="F75" s="301"/>
      <c r="G75" s="301"/>
      <c r="H75" s="301"/>
      <c r="I75" s="301"/>
      <c r="J75" s="301"/>
      <c r="K75" s="301"/>
    </row>
    <row r="76" spans="1:22" s="347" customFormat="1" ht="13.5" customHeight="1">
      <c r="A76" s="299"/>
      <c r="B76" s="299"/>
      <c r="C76" s="299"/>
      <c r="D76" s="299"/>
      <c r="E76" s="299"/>
      <c r="F76" s="299"/>
      <c r="G76" s="299"/>
      <c r="H76" s="299"/>
      <c r="I76" s="299"/>
      <c r="J76" s="299"/>
      <c r="K76" s="299"/>
      <c r="U76" s="194"/>
      <c r="V76" s="194"/>
    </row>
    <row r="77" spans="1:22" ht="15" customHeight="1">
      <c r="A77" s="301"/>
    </row>
    <row r="78" spans="1:22" s="301" customFormat="1" ht="18" customHeight="1">
      <c r="B78" s="299"/>
      <c r="C78" s="299"/>
      <c r="D78" s="299"/>
      <c r="E78" s="299"/>
      <c r="F78" s="299"/>
      <c r="G78" s="299"/>
      <c r="H78" s="299"/>
      <c r="I78" s="299"/>
      <c r="J78" s="299"/>
      <c r="K78" s="299"/>
      <c r="U78" s="192"/>
      <c r="V78" s="192"/>
    </row>
    <row r="79" spans="1:22" s="301" customFormat="1" ht="18" customHeight="1">
      <c r="A79" s="299"/>
      <c r="B79" s="299"/>
      <c r="C79" s="299"/>
      <c r="D79" s="299"/>
      <c r="E79" s="299"/>
      <c r="F79" s="299"/>
      <c r="G79" s="299"/>
      <c r="H79" s="299"/>
      <c r="I79" s="299"/>
      <c r="J79" s="299"/>
      <c r="K79" s="299"/>
      <c r="U79" s="192"/>
      <c r="V79" s="192"/>
    </row>
  </sheetData>
  <mergeCells count="60"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</mergeCells>
  <phoneticPr fontId="5"/>
  <printOptions horizontalCentered="1"/>
  <pageMargins left="0.59055118110236227" right="0.59055118110236227" top="0.19685039370078741" bottom="0.19685039370078741" header="0.35433070866141736" footer="0.31496062992125984"/>
  <pageSetup paperSize="9" scale="103" orientation="portrait" cellComments="asDisplaye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4">
    <pageSetUpPr fitToPage="1"/>
  </sheetPr>
  <dimension ref="A1:X48"/>
  <sheetViews>
    <sheetView tabSelected="1" view="pageBreakPreview" topLeftCell="F1" zoomScaleNormal="100" zoomScaleSheetLayoutView="100" workbookViewId="0">
      <selection activeCell="N25" sqref="N25:O25"/>
    </sheetView>
  </sheetViews>
  <sheetFormatPr defaultRowHeight="13.5"/>
  <cols>
    <col min="1" max="1" width="0.875" hidden="1" customWidth="1"/>
    <col min="2" max="2" width="3.75" customWidth="1"/>
    <col min="3" max="3" width="16.75" customWidth="1"/>
    <col min="4" max="17" width="8.625" customWidth="1"/>
    <col min="18" max="18" width="9.625" bestFit="1" customWidth="1"/>
    <col min="21" max="21" width="13.75" customWidth="1"/>
    <col min="22" max="24" width="15.75" customWidth="1"/>
  </cols>
  <sheetData>
    <row r="1" spans="1:24" ht="18.75" customHeight="1">
      <c r="A1" s="43"/>
      <c r="B1" s="43" t="s">
        <v>9</v>
      </c>
      <c r="C1" s="44"/>
      <c r="D1" s="44"/>
      <c r="E1" s="44"/>
    </row>
    <row r="2" spans="1:24" ht="24.75" customHeight="1">
      <c r="A2" s="42"/>
      <c r="B2" s="42" t="s">
        <v>201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4" ht="19.5" customHeight="1">
      <c r="A3" s="43"/>
      <c r="B3" s="43" t="s">
        <v>10</v>
      </c>
      <c r="C3" s="44"/>
      <c r="D3" s="44"/>
      <c r="E3" s="44"/>
      <c r="F3" s="44"/>
      <c r="G3" s="44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4" ht="17.25" customHeight="1">
      <c r="A4" s="45"/>
      <c r="B4" s="45" t="s">
        <v>132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4" ht="16.5" customHeight="1">
      <c r="A5" s="43"/>
      <c r="B5" s="43" t="s">
        <v>11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24" ht="20.25" customHeight="1">
      <c r="A6" s="3"/>
      <c r="B6" s="4" t="s">
        <v>12</v>
      </c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Q6" s="131" t="s">
        <v>140</v>
      </c>
      <c r="V6" s="495" t="s">
        <v>419</v>
      </c>
      <c r="W6" s="495"/>
      <c r="X6" s="495"/>
    </row>
    <row r="7" spans="1:24" ht="37.5" customHeight="1">
      <c r="A7" s="3"/>
      <c r="B7" s="497" t="s">
        <v>13</v>
      </c>
      <c r="C7" s="497"/>
      <c r="D7" s="503" t="s">
        <v>14</v>
      </c>
      <c r="E7" s="496"/>
      <c r="F7" s="503" t="s">
        <v>15</v>
      </c>
      <c r="G7" s="496"/>
      <c r="H7" s="503" t="s">
        <v>16</v>
      </c>
      <c r="I7" s="496"/>
      <c r="J7" s="503" t="s">
        <v>17</v>
      </c>
      <c r="K7" s="496"/>
      <c r="L7" s="503" t="s">
        <v>18</v>
      </c>
      <c r="M7" s="496"/>
      <c r="N7" s="496" t="s">
        <v>19</v>
      </c>
      <c r="O7" s="497"/>
      <c r="P7" s="498" t="s">
        <v>418</v>
      </c>
      <c r="Q7" s="499"/>
      <c r="R7" s="8"/>
      <c r="U7" s="348"/>
      <c r="V7" s="350" t="s">
        <v>389</v>
      </c>
      <c r="W7" s="350" t="s">
        <v>388</v>
      </c>
      <c r="X7" s="350" t="s">
        <v>390</v>
      </c>
    </row>
    <row r="8" spans="1:24" ht="14.1" customHeight="1">
      <c r="A8" s="3"/>
      <c r="B8" s="500" t="s">
        <v>20</v>
      </c>
      <c r="C8" s="500"/>
      <c r="D8" s="501">
        <f>SUM(D9:E17)</f>
        <v>9814676723</v>
      </c>
      <c r="E8" s="502"/>
      <c r="F8" s="501">
        <f t="shared" ref="F8" si="0">SUM(F9:G17)</f>
        <v>57803651</v>
      </c>
      <c r="G8" s="502"/>
      <c r="H8" s="501">
        <f t="shared" ref="H8" si="1">SUM(H9:I17)</f>
        <v>0</v>
      </c>
      <c r="I8" s="502"/>
      <c r="J8" s="501">
        <f t="shared" ref="J8" si="2">SUM(J9:K17)</f>
        <v>9872480374</v>
      </c>
      <c r="K8" s="502"/>
      <c r="L8" s="501">
        <f t="shared" ref="L8" si="3">SUM(L9:M17)</f>
        <v>5358757064</v>
      </c>
      <c r="M8" s="502"/>
      <c r="N8" s="502">
        <f t="shared" ref="N8" si="4">SUM(N9:O17)</f>
        <v>253307693</v>
      </c>
      <c r="O8" s="504"/>
      <c r="P8" s="502">
        <f>SUM(P9:Q17)</f>
        <v>4513723310</v>
      </c>
      <c r="Q8" s="504"/>
      <c r="R8" s="8"/>
      <c r="U8" s="348" t="str">
        <f>B8</f>
        <v xml:space="preserve"> 事業用資産</v>
      </c>
      <c r="V8" s="358">
        <f>P8</f>
        <v>4513723310</v>
      </c>
      <c r="W8" s="349">
        <f>一般会計等貸借対照表!N9</f>
        <v>4513723310</v>
      </c>
      <c r="X8" s="353" t="str">
        <f>IF(V8=W8,"OK",V8-W8)</f>
        <v>OK</v>
      </c>
    </row>
    <row r="9" spans="1:24" ht="14.1" customHeight="1">
      <c r="A9" s="3"/>
      <c r="B9" s="500" t="s">
        <v>141</v>
      </c>
      <c r="C9" s="500"/>
      <c r="D9" s="510">
        <v>1268092059</v>
      </c>
      <c r="E9" s="511"/>
      <c r="F9" s="510">
        <v>4180000</v>
      </c>
      <c r="G9" s="511"/>
      <c r="H9" s="510" t="s">
        <v>205</v>
      </c>
      <c r="I9" s="511"/>
      <c r="J9" s="501">
        <f t="shared" ref="J9:J17" si="5">D9+F9-H9</f>
        <v>1272272059</v>
      </c>
      <c r="K9" s="502"/>
      <c r="L9" s="510" t="s">
        <v>205</v>
      </c>
      <c r="M9" s="511"/>
      <c r="N9" s="511" t="s">
        <v>205</v>
      </c>
      <c r="O9" s="512"/>
      <c r="P9" s="505">
        <f t="shared" ref="P9:P17" si="6">J9-L9</f>
        <v>1272272059</v>
      </c>
      <c r="Q9" s="506"/>
      <c r="R9" s="8"/>
      <c r="U9" s="348" t="str">
        <f t="shared" ref="U9:U25" si="7">B9</f>
        <v>　　土地</v>
      </c>
      <c r="V9" s="358">
        <f>P9</f>
        <v>1272272059</v>
      </c>
      <c r="W9" s="349">
        <f>一般会計等貸借対照表!N10</f>
        <v>1272272059</v>
      </c>
      <c r="X9" s="353" t="str">
        <f t="shared" ref="X9:X25" si="8">IF(V9=W9,"OK",V9-W9)</f>
        <v>OK</v>
      </c>
    </row>
    <row r="10" spans="1:24" ht="14.1" customHeight="1">
      <c r="A10" s="3"/>
      <c r="B10" s="507" t="s">
        <v>142</v>
      </c>
      <c r="C10" s="507"/>
      <c r="D10" s="508">
        <v>294534664</v>
      </c>
      <c r="E10" s="509"/>
      <c r="F10" s="508" t="s">
        <v>205</v>
      </c>
      <c r="G10" s="509"/>
      <c r="H10" s="508" t="s">
        <v>205</v>
      </c>
      <c r="I10" s="509"/>
      <c r="J10" s="501">
        <f t="shared" si="5"/>
        <v>294534664</v>
      </c>
      <c r="K10" s="502"/>
      <c r="L10" s="510" t="s">
        <v>205</v>
      </c>
      <c r="M10" s="511"/>
      <c r="N10" s="511" t="s">
        <v>205</v>
      </c>
      <c r="O10" s="512"/>
      <c r="P10" s="505">
        <f t="shared" si="6"/>
        <v>294534664</v>
      </c>
      <c r="Q10" s="506"/>
      <c r="R10" s="8"/>
      <c r="U10" s="348" t="str">
        <f t="shared" si="7"/>
        <v>　　立木竹</v>
      </c>
      <c r="V10" s="358">
        <f>P10</f>
        <v>294534664</v>
      </c>
      <c r="W10" s="349">
        <f>一般会計等貸借対照表!N11</f>
        <v>294534664</v>
      </c>
      <c r="X10" s="353" t="str">
        <f t="shared" si="8"/>
        <v>OK</v>
      </c>
    </row>
    <row r="11" spans="1:24" ht="14.1" customHeight="1">
      <c r="A11" s="3"/>
      <c r="B11" s="507" t="s">
        <v>143</v>
      </c>
      <c r="C11" s="507"/>
      <c r="D11" s="508">
        <v>6988028400</v>
      </c>
      <c r="E11" s="509"/>
      <c r="F11" s="508">
        <v>4390647</v>
      </c>
      <c r="G11" s="509"/>
      <c r="H11" s="508" t="s">
        <v>205</v>
      </c>
      <c r="I11" s="509"/>
      <c r="J11" s="501">
        <f t="shared" si="5"/>
        <v>6992419047</v>
      </c>
      <c r="K11" s="502"/>
      <c r="L11" s="510">
        <v>4484302668</v>
      </c>
      <c r="M11" s="511"/>
      <c r="N11" s="511">
        <v>165412769</v>
      </c>
      <c r="O11" s="512"/>
      <c r="P11" s="505">
        <f t="shared" si="6"/>
        <v>2508116379</v>
      </c>
      <c r="Q11" s="506"/>
      <c r="R11" s="8"/>
      <c r="U11" s="348" t="str">
        <f t="shared" si="7"/>
        <v>　　建物</v>
      </c>
      <c r="V11" s="358">
        <f>P11</f>
        <v>2508116379</v>
      </c>
      <c r="W11" s="349">
        <f>一般会計等貸借対照表!N12+一般会計等貸借対照表!N13</f>
        <v>2508116379</v>
      </c>
      <c r="X11" s="353" t="str">
        <f t="shared" si="8"/>
        <v>OK</v>
      </c>
    </row>
    <row r="12" spans="1:24" ht="14.1" customHeight="1">
      <c r="A12" s="3"/>
      <c r="B12" s="500" t="s">
        <v>144</v>
      </c>
      <c r="C12" s="500"/>
      <c r="D12" s="510">
        <v>1264021600</v>
      </c>
      <c r="E12" s="511"/>
      <c r="F12" s="510">
        <v>49233004</v>
      </c>
      <c r="G12" s="511"/>
      <c r="H12" s="510" t="s">
        <v>205</v>
      </c>
      <c r="I12" s="511"/>
      <c r="J12" s="501">
        <f t="shared" si="5"/>
        <v>1313254604</v>
      </c>
      <c r="K12" s="502"/>
      <c r="L12" s="510">
        <v>874454396</v>
      </c>
      <c r="M12" s="511"/>
      <c r="N12" s="511">
        <v>87894924</v>
      </c>
      <c r="O12" s="512"/>
      <c r="P12" s="505">
        <f t="shared" si="6"/>
        <v>438800208</v>
      </c>
      <c r="Q12" s="506"/>
      <c r="R12" s="8"/>
      <c r="U12" s="348" t="str">
        <f t="shared" si="7"/>
        <v>　　工作物</v>
      </c>
      <c r="V12" s="358">
        <f>P12</f>
        <v>438800208</v>
      </c>
      <c r="W12" s="349">
        <f>一般会計等貸借対照表!N14+一般会計等貸借対照表!N15</f>
        <v>438800208</v>
      </c>
      <c r="X12" s="353" t="str">
        <f t="shared" si="8"/>
        <v>OK</v>
      </c>
    </row>
    <row r="13" spans="1:24" ht="14.1" customHeight="1">
      <c r="A13" s="3"/>
      <c r="B13" s="514" t="s">
        <v>145</v>
      </c>
      <c r="C13" s="514"/>
      <c r="D13" s="508" t="s">
        <v>205</v>
      </c>
      <c r="E13" s="509"/>
      <c r="F13" s="508" t="s">
        <v>205</v>
      </c>
      <c r="G13" s="509"/>
      <c r="H13" s="508" t="s">
        <v>205</v>
      </c>
      <c r="I13" s="509"/>
      <c r="J13" s="501">
        <f t="shared" si="5"/>
        <v>0</v>
      </c>
      <c r="K13" s="502"/>
      <c r="L13" s="510" t="s">
        <v>205</v>
      </c>
      <c r="M13" s="511"/>
      <c r="N13" s="511" t="s">
        <v>205</v>
      </c>
      <c r="O13" s="512"/>
      <c r="P13" s="505">
        <f t="shared" si="6"/>
        <v>0</v>
      </c>
      <c r="Q13" s="506"/>
      <c r="R13" s="8"/>
      <c r="U13" s="348" t="str">
        <f t="shared" si="7"/>
        <v>　　船舶</v>
      </c>
      <c r="V13" s="358">
        <f t="shared" ref="V13:V25" si="9">P13</f>
        <v>0</v>
      </c>
      <c r="W13" s="349">
        <f>一般会計等貸借対照表!N16+一般会計等貸借対照表!N17</f>
        <v>0</v>
      </c>
      <c r="X13" s="353" t="str">
        <f t="shared" si="8"/>
        <v>OK</v>
      </c>
    </row>
    <row r="14" spans="1:24" ht="14.1" customHeight="1">
      <c r="A14" s="3"/>
      <c r="B14" s="513" t="s">
        <v>146</v>
      </c>
      <c r="C14" s="513"/>
      <c r="D14" s="510" t="s">
        <v>205</v>
      </c>
      <c r="E14" s="511"/>
      <c r="F14" s="510" t="s">
        <v>205</v>
      </c>
      <c r="G14" s="511"/>
      <c r="H14" s="510" t="s">
        <v>205</v>
      </c>
      <c r="I14" s="511"/>
      <c r="J14" s="501">
        <f t="shared" si="5"/>
        <v>0</v>
      </c>
      <c r="K14" s="502"/>
      <c r="L14" s="510" t="s">
        <v>205</v>
      </c>
      <c r="M14" s="511"/>
      <c r="N14" s="511" t="s">
        <v>205</v>
      </c>
      <c r="O14" s="512"/>
      <c r="P14" s="505">
        <f t="shared" si="6"/>
        <v>0</v>
      </c>
      <c r="Q14" s="506"/>
      <c r="R14" s="8"/>
      <c r="U14" s="348" t="str">
        <f t="shared" si="7"/>
        <v>　　浮標等</v>
      </c>
      <c r="V14" s="358">
        <f t="shared" si="9"/>
        <v>0</v>
      </c>
      <c r="W14" s="349">
        <f>一般会計等貸借対照表!N18+一般会計等貸借対照表!N19</f>
        <v>0</v>
      </c>
      <c r="X14" s="353" t="str">
        <f t="shared" si="8"/>
        <v>OK</v>
      </c>
    </row>
    <row r="15" spans="1:24" ht="14.1" customHeight="1">
      <c r="A15" s="3"/>
      <c r="B15" s="514" t="s">
        <v>147</v>
      </c>
      <c r="C15" s="514"/>
      <c r="D15" s="508" t="s">
        <v>205</v>
      </c>
      <c r="E15" s="509"/>
      <c r="F15" s="508" t="s">
        <v>205</v>
      </c>
      <c r="G15" s="509"/>
      <c r="H15" s="508" t="s">
        <v>205</v>
      </c>
      <c r="I15" s="509"/>
      <c r="J15" s="501">
        <f t="shared" si="5"/>
        <v>0</v>
      </c>
      <c r="K15" s="502"/>
      <c r="L15" s="510" t="s">
        <v>205</v>
      </c>
      <c r="M15" s="511"/>
      <c r="N15" s="511" t="s">
        <v>205</v>
      </c>
      <c r="O15" s="512"/>
      <c r="P15" s="505">
        <f t="shared" si="6"/>
        <v>0</v>
      </c>
      <c r="Q15" s="506"/>
      <c r="R15" s="8"/>
      <c r="U15" s="348" t="str">
        <f t="shared" si="7"/>
        <v>　　航空機</v>
      </c>
      <c r="V15" s="358">
        <f t="shared" si="9"/>
        <v>0</v>
      </c>
      <c r="W15" s="349">
        <f>一般会計等貸借対照表!N20+一般会計等貸借対照表!N21</f>
        <v>0</v>
      </c>
      <c r="X15" s="353" t="str">
        <f t="shared" si="8"/>
        <v>OK</v>
      </c>
    </row>
    <row r="16" spans="1:24" ht="14.1" customHeight="1">
      <c r="A16" s="3"/>
      <c r="B16" s="507" t="s">
        <v>148</v>
      </c>
      <c r="C16" s="507"/>
      <c r="D16" s="508" t="s">
        <v>205</v>
      </c>
      <c r="E16" s="509"/>
      <c r="F16" s="508" t="s">
        <v>205</v>
      </c>
      <c r="G16" s="509"/>
      <c r="H16" s="508" t="s">
        <v>205</v>
      </c>
      <c r="I16" s="509"/>
      <c r="J16" s="501">
        <f t="shared" si="5"/>
        <v>0</v>
      </c>
      <c r="K16" s="502"/>
      <c r="L16" s="510" t="s">
        <v>205</v>
      </c>
      <c r="M16" s="511"/>
      <c r="N16" s="511" t="s">
        <v>205</v>
      </c>
      <c r="O16" s="512"/>
      <c r="P16" s="505">
        <f t="shared" si="6"/>
        <v>0</v>
      </c>
      <c r="Q16" s="506"/>
      <c r="R16" s="8"/>
      <c r="U16" s="348" t="str">
        <f t="shared" si="7"/>
        <v>　　その他</v>
      </c>
      <c r="V16" s="358">
        <f t="shared" si="9"/>
        <v>0</v>
      </c>
      <c r="W16" s="349">
        <f>一般会計等貸借対照表!N22+一般会計等貸借対照表!N23</f>
        <v>0</v>
      </c>
      <c r="X16" s="353" t="str">
        <f t="shared" si="8"/>
        <v>OK</v>
      </c>
    </row>
    <row r="17" spans="1:24" ht="14.1" customHeight="1">
      <c r="A17" s="3"/>
      <c r="B17" s="507" t="s">
        <v>149</v>
      </c>
      <c r="C17" s="507"/>
      <c r="D17" s="508" t="s">
        <v>205</v>
      </c>
      <c r="E17" s="509"/>
      <c r="F17" s="508" t="s">
        <v>205</v>
      </c>
      <c r="G17" s="509"/>
      <c r="H17" s="508" t="s">
        <v>205</v>
      </c>
      <c r="I17" s="509"/>
      <c r="J17" s="501">
        <f t="shared" si="5"/>
        <v>0</v>
      </c>
      <c r="K17" s="502"/>
      <c r="L17" s="510" t="s">
        <v>205</v>
      </c>
      <c r="M17" s="511"/>
      <c r="N17" s="511" t="s">
        <v>205</v>
      </c>
      <c r="O17" s="512"/>
      <c r="P17" s="505">
        <f t="shared" si="6"/>
        <v>0</v>
      </c>
      <c r="Q17" s="506"/>
      <c r="R17" s="8"/>
      <c r="U17" s="348" t="str">
        <f t="shared" si="7"/>
        <v>　　建設仮勘定</v>
      </c>
      <c r="V17" s="358">
        <f t="shared" si="9"/>
        <v>0</v>
      </c>
      <c r="W17" s="349" t="str">
        <f>一般会計等貸借対照表!N24</f>
        <v>-</v>
      </c>
      <c r="X17" s="353" t="str">
        <f t="shared" si="8"/>
        <v>OK</v>
      </c>
    </row>
    <row r="18" spans="1:24" ht="14.1" customHeight="1">
      <c r="A18" s="3"/>
      <c r="B18" s="515" t="s">
        <v>21</v>
      </c>
      <c r="C18" s="515"/>
      <c r="D18" s="516">
        <f>SUM(D19:E23)</f>
        <v>20671730345</v>
      </c>
      <c r="E18" s="517"/>
      <c r="F18" s="516">
        <f t="shared" ref="F18" si="10">SUM(F19:G23)</f>
        <v>237347324</v>
      </c>
      <c r="G18" s="517"/>
      <c r="H18" s="516">
        <f t="shared" ref="H18" si="11">SUM(H19:I23)</f>
        <v>27612787</v>
      </c>
      <c r="I18" s="517"/>
      <c r="J18" s="516">
        <f>SUM(J19:K23)</f>
        <v>20881464882</v>
      </c>
      <c r="K18" s="517"/>
      <c r="L18" s="501">
        <f t="shared" ref="L18" si="12">SUM(L19:M23)</f>
        <v>10255982592</v>
      </c>
      <c r="M18" s="502"/>
      <c r="N18" s="502">
        <f t="shared" ref="N18" si="13">SUM(N19:O23)</f>
        <v>462240336</v>
      </c>
      <c r="O18" s="504"/>
      <c r="P18" s="502">
        <f>SUM(P19:Q23)</f>
        <v>10625482290</v>
      </c>
      <c r="Q18" s="504"/>
      <c r="R18" s="8"/>
      <c r="U18" s="348" t="str">
        <f t="shared" si="7"/>
        <v xml:space="preserve"> インフラ資産</v>
      </c>
      <c r="V18" s="358">
        <f t="shared" si="9"/>
        <v>10625482290</v>
      </c>
      <c r="W18" s="349">
        <f>一般会計等貸借対照表!N25</f>
        <v>10625482290</v>
      </c>
      <c r="X18" s="353" t="str">
        <f t="shared" si="8"/>
        <v>OK</v>
      </c>
    </row>
    <row r="19" spans="1:24" ht="14.1" customHeight="1">
      <c r="A19" s="3"/>
      <c r="B19" s="500" t="s">
        <v>150</v>
      </c>
      <c r="C19" s="500"/>
      <c r="D19" s="510">
        <v>52843524</v>
      </c>
      <c r="E19" s="511"/>
      <c r="F19" s="510">
        <v>1218509</v>
      </c>
      <c r="G19" s="511"/>
      <c r="H19" s="510" t="s">
        <v>205</v>
      </c>
      <c r="I19" s="511"/>
      <c r="J19" s="501">
        <f t="shared" ref="J19:J24" si="14">D19+F19-H19</f>
        <v>54062033</v>
      </c>
      <c r="K19" s="502"/>
      <c r="L19" s="510" t="s">
        <v>205</v>
      </c>
      <c r="M19" s="511"/>
      <c r="N19" s="511" t="s">
        <v>205</v>
      </c>
      <c r="O19" s="512"/>
      <c r="P19" s="505">
        <f t="shared" ref="P19:P24" si="15">J19-L19</f>
        <v>54062033</v>
      </c>
      <c r="Q19" s="506"/>
      <c r="R19" s="8"/>
      <c r="U19" s="348" t="str">
        <f t="shared" si="7"/>
        <v>　　土地</v>
      </c>
      <c r="V19" s="358">
        <f t="shared" si="9"/>
        <v>54062033</v>
      </c>
      <c r="W19" s="349">
        <f>一般会計等貸借対照表!N26</f>
        <v>54062033</v>
      </c>
      <c r="X19" s="353" t="str">
        <f t="shared" si="8"/>
        <v>OK</v>
      </c>
    </row>
    <row r="20" spans="1:24" ht="14.1" customHeight="1">
      <c r="A20" s="3"/>
      <c r="B20" s="518" t="s">
        <v>151</v>
      </c>
      <c r="C20" s="518"/>
      <c r="D20" s="519">
        <v>14426627</v>
      </c>
      <c r="E20" s="520"/>
      <c r="F20" s="519" t="s">
        <v>205</v>
      </c>
      <c r="G20" s="520"/>
      <c r="H20" s="519" t="s">
        <v>205</v>
      </c>
      <c r="I20" s="520"/>
      <c r="J20" s="501">
        <f t="shared" si="14"/>
        <v>14426627</v>
      </c>
      <c r="K20" s="502"/>
      <c r="L20" s="510">
        <v>7920697</v>
      </c>
      <c r="M20" s="511"/>
      <c r="N20" s="511">
        <v>467199</v>
      </c>
      <c r="O20" s="512"/>
      <c r="P20" s="505">
        <f t="shared" si="15"/>
        <v>6505930</v>
      </c>
      <c r="Q20" s="506"/>
      <c r="R20" s="8"/>
      <c r="U20" s="348" t="str">
        <f t="shared" si="7"/>
        <v>　　建物</v>
      </c>
      <c r="V20" s="358">
        <f t="shared" si="9"/>
        <v>6505930</v>
      </c>
      <c r="W20" s="349">
        <f>一般会計等貸借対照表!N27+一般会計等貸借対照表!N28</f>
        <v>6505930</v>
      </c>
      <c r="X20" s="353" t="str">
        <f t="shared" si="8"/>
        <v>OK</v>
      </c>
    </row>
    <row r="21" spans="1:24" ht="14.1" customHeight="1">
      <c r="A21" s="3"/>
      <c r="B21" s="521" t="s">
        <v>152</v>
      </c>
      <c r="C21" s="521"/>
      <c r="D21" s="519">
        <v>20574971447</v>
      </c>
      <c r="E21" s="520"/>
      <c r="F21" s="519">
        <v>197545371</v>
      </c>
      <c r="G21" s="520"/>
      <c r="H21" s="519" t="s">
        <v>205</v>
      </c>
      <c r="I21" s="520"/>
      <c r="J21" s="501">
        <f t="shared" si="14"/>
        <v>20772516818</v>
      </c>
      <c r="K21" s="502"/>
      <c r="L21" s="510">
        <v>10248061895</v>
      </c>
      <c r="M21" s="511"/>
      <c r="N21" s="511">
        <v>461773137</v>
      </c>
      <c r="O21" s="512"/>
      <c r="P21" s="505">
        <f t="shared" si="15"/>
        <v>10524454923</v>
      </c>
      <c r="Q21" s="506"/>
      <c r="R21" s="8"/>
      <c r="U21" s="348" t="str">
        <f t="shared" si="7"/>
        <v>　　工作物</v>
      </c>
      <c r="V21" s="358">
        <f t="shared" si="9"/>
        <v>10524454923</v>
      </c>
      <c r="W21" s="349">
        <f>一般会計等貸借対照表!N29+一般会計等貸借対照表!N30</f>
        <v>10524454923</v>
      </c>
      <c r="X21" s="353" t="str">
        <f t="shared" si="8"/>
        <v>OK</v>
      </c>
    </row>
    <row r="22" spans="1:24" ht="14.1" customHeight="1">
      <c r="A22" s="3"/>
      <c r="B22" s="521" t="s">
        <v>148</v>
      </c>
      <c r="C22" s="521"/>
      <c r="D22" s="519" t="s">
        <v>205</v>
      </c>
      <c r="E22" s="520"/>
      <c r="F22" s="519" t="s">
        <v>205</v>
      </c>
      <c r="G22" s="520"/>
      <c r="H22" s="519" t="s">
        <v>205</v>
      </c>
      <c r="I22" s="520"/>
      <c r="J22" s="501">
        <f t="shared" si="14"/>
        <v>0</v>
      </c>
      <c r="K22" s="502"/>
      <c r="L22" s="510" t="s">
        <v>205</v>
      </c>
      <c r="M22" s="511"/>
      <c r="N22" s="511" t="s">
        <v>205</v>
      </c>
      <c r="O22" s="512"/>
      <c r="P22" s="505">
        <f t="shared" si="15"/>
        <v>0</v>
      </c>
      <c r="Q22" s="506"/>
      <c r="R22" s="8"/>
      <c r="U22" s="348" t="str">
        <f t="shared" si="7"/>
        <v>　　その他</v>
      </c>
      <c r="V22" s="358">
        <f t="shared" si="9"/>
        <v>0</v>
      </c>
      <c r="W22" s="349">
        <f>一般会計等貸借対照表!N31+一般会計等貸借対照表!N32</f>
        <v>0</v>
      </c>
      <c r="X22" s="353" t="str">
        <f t="shared" si="8"/>
        <v>OK</v>
      </c>
    </row>
    <row r="23" spans="1:24" ht="14.1" customHeight="1">
      <c r="A23" s="3"/>
      <c r="B23" s="518" t="s">
        <v>149</v>
      </c>
      <c r="C23" s="518"/>
      <c r="D23" s="519">
        <v>29488747</v>
      </c>
      <c r="E23" s="520"/>
      <c r="F23" s="519">
        <v>38583444</v>
      </c>
      <c r="G23" s="520"/>
      <c r="H23" s="519">
        <v>27612787</v>
      </c>
      <c r="I23" s="520"/>
      <c r="J23" s="501">
        <f t="shared" si="14"/>
        <v>40459404</v>
      </c>
      <c r="K23" s="502"/>
      <c r="L23" s="510" t="s">
        <v>205</v>
      </c>
      <c r="M23" s="511"/>
      <c r="N23" s="511" t="s">
        <v>205</v>
      </c>
      <c r="O23" s="512"/>
      <c r="P23" s="505">
        <f t="shared" si="15"/>
        <v>40459404</v>
      </c>
      <c r="Q23" s="506"/>
      <c r="R23" s="8"/>
      <c r="U23" s="348" t="str">
        <f t="shared" si="7"/>
        <v>　　建設仮勘定</v>
      </c>
      <c r="V23" s="358">
        <f t="shared" si="9"/>
        <v>40459404</v>
      </c>
      <c r="W23" s="349">
        <f>一般会計等貸借対照表!N33</f>
        <v>40459404</v>
      </c>
      <c r="X23" s="353" t="str">
        <f t="shared" si="8"/>
        <v>OK</v>
      </c>
    </row>
    <row r="24" spans="1:24" ht="14.1" customHeight="1">
      <c r="A24" s="3"/>
      <c r="B24" s="521" t="s">
        <v>153</v>
      </c>
      <c r="C24" s="521"/>
      <c r="D24" s="519">
        <v>51235868</v>
      </c>
      <c r="E24" s="520"/>
      <c r="F24" s="519">
        <v>4300320</v>
      </c>
      <c r="G24" s="520"/>
      <c r="H24" s="519" t="s">
        <v>205</v>
      </c>
      <c r="I24" s="520"/>
      <c r="J24" s="501">
        <f t="shared" si="14"/>
        <v>55536188</v>
      </c>
      <c r="K24" s="502"/>
      <c r="L24" s="510">
        <v>25752986</v>
      </c>
      <c r="M24" s="511"/>
      <c r="N24" s="511">
        <v>6271773</v>
      </c>
      <c r="O24" s="512"/>
      <c r="P24" s="505">
        <f t="shared" si="15"/>
        <v>29783202</v>
      </c>
      <c r="Q24" s="506"/>
      <c r="R24" s="8"/>
      <c r="U24" s="348" t="str">
        <f t="shared" si="7"/>
        <v xml:space="preserve"> 物品</v>
      </c>
      <c r="V24" s="358">
        <f t="shared" si="9"/>
        <v>29783202</v>
      </c>
      <c r="W24" s="349">
        <f>一般会計等貸借対照表!N34+一般会計等貸借対照表!N35</f>
        <v>29783202</v>
      </c>
      <c r="X24" s="353" t="str">
        <f t="shared" si="8"/>
        <v>OK</v>
      </c>
    </row>
    <row r="25" spans="1:24" ht="14.1" customHeight="1">
      <c r="A25" s="3"/>
      <c r="B25" s="526" t="s">
        <v>7</v>
      </c>
      <c r="C25" s="527"/>
      <c r="D25" s="516">
        <f>D8+D18+D24</f>
        <v>30537642936</v>
      </c>
      <c r="E25" s="517"/>
      <c r="F25" s="516">
        <f t="shared" ref="F25" si="16">F8+F18+F24</f>
        <v>299451295</v>
      </c>
      <c r="G25" s="517"/>
      <c r="H25" s="516">
        <f t="shared" ref="H25" si="17">H8+H18+H24</f>
        <v>27612787</v>
      </c>
      <c r="I25" s="517"/>
      <c r="J25" s="516">
        <f t="shared" ref="J25" si="18">J8+J18+J24</f>
        <v>30809481444</v>
      </c>
      <c r="K25" s="517"/>
      <c r="L25" s="501">
        <f t="shared" ref="L25" si="19">L8+L18+L24</f>
        <v>15640492642</v>
      </c>
      <c r="M25" s="502"/>
      <c r="N25" s="502">
        <f t="shared" ref="N25" si="20">N8+N18+N24</f>
        <v>721819802</v>
      </c>
      <c r="O25" s="504"/>
      <c r="P25" s="502">
        <f t="shared" ref="P25" si="21">P8+P18+P24</f>
        <v>15168988802</v>
      </c>
      <c r="Q25" s="504"/>
      <c r="R25" s="8"/>
      <c r="U25" s="350" t="str">
        <f t="shared" si="7"/>
        <v>合計</v>
      </c>
      <c r="V25" s="358">
        <f t="shared" si="9"/>
        <v>15168988802</v>
      </c>
      <c r="W25" s="349">
        <f>一般会計等貸借対照表!N8</f>
        <v>15168988802</v>
      </c>
      <c r="X25" s="353" t="str">
        <f t="shared" si="8"/>
        <v>OK</v>
      </c>
    </row>
    <row r="26" spans="1:24" ht="8.4499999999999993" customHeight="1">
      <c r="A26" s="3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1"/>
      <c r="M26" s="11"/>
      <c r="N26" s="11"/>
      <c r="O26" s="11"/>
      <c r="P26" s="12"/>
      <c r="Q26" s="12"/>
      <c r="R26" s="12"/>
    </row>
    <row r="27" spans="1:24" ht="6.75" customHeight="1">
      <c r="A27" s="3"/>
      <c r="B27" s="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3"/>
      <c r="P27" s="3"/>
      <c r="Q27" s="3"/>
      <c r="R27" s="3"/>
    </row>
    <row r="28" spans="1:24" ht="20.25" customHeight="1">
      <c r="A28" s="3"/>
      <c r="B28" s="15" t="s">
        <v>133</v>
      </c>
      <c r="C28" s="1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3"/>
      <c r="P28" s="3"/>
      <c r="Q28" s="3"/>
      <c r="R28" s="130"/>
      <c r="S28" s="130" t="s">
        <v>154</v>
      </c>
    </row>
    <row r="29" spans="1:24" ht="12.95" customHeight="1">
      <c r="A29" s="3"/>
      <c r="B29" s="497" t="s">
        <v>13</v>
      </c>
      <c r="C29" s="497"/>
      <c r="D29" s="497" t="s">
        <v>22</v>
      </c>
      <c r="E29" s="497"/>
      <c r="F29" s="497" t="s">
        <v>23</v>
      </c>
      <c r="G29" s="497"/>
      <c r="H29" s="497" t="s">
        <v>24</v>
      </c>
      <c r="I29" s="497"/>
      <c r="J29" s="497" t="s">
        <v>25</v>
      </c>
      <c r="K29" s="497"/>
      <c r="L29" s="497" t="s">
        <v>26</v>
      </c>
      <c r="M29" s="497"/>
      <c r="N29" s="497" t="s">
        <v>27</v>
      </c>
      <c r="O29" s="497"/>
      <c r="P29" s="497" t="s">
        <v>28</v>
      </c>
      <c r="Q29" s="497"/>
      <c r="R29" s="522" t="s">
        <v>29</v>
      </c>
      <c r="S29" s="523"/>
    </row>
    <row r="30" spans="1:24" ht="12.95" customHeight="1">
      <c r="A30" s="3"/>
      <c r="B30" s="497"/>
      <c r="C30" s="497"/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524"/>
      <c r="S30" s="525"/>
    </row>
    <row r="31" spans="1:24" ht="14.1" customHeight="1">
      <c r="A31" s="3"/>
      <c r="B31" s="528" t="s">
        <v>155</v>
      </c>
      <c r="C31" s="529"/>
      <c r="D31" s="501">
        <f>SUM(D32:E40)</f>
        <v>580822717</v>
      </c>
      <c r="E31" s="502"/>
      <c r="F31" s="501">
        <f>SUM(F32:G40)</f>
        <v>1851394568</v>
      </c>
      <c r="G31" s="502"/>
      <c r="H31" s="501">
        <f>SUM(H32:I40)</f>
        <v>585060</v>
      </c>
      <c r="I31" s="502"/>
      <c r="J31" s="501">
        <f t="shared" ref="J31" si="22">SUM(J32:K40)</f>
        <v>0</v>
      </c>
      <c r="K31" s="502"/>
      <c r="L31" s="501">
        <f t="shared" ref="L31" si="23">SUM(L32:M40)</f>
        <v>1536742511</v>
      </c>
      <c r="M31" s="502"/>
      <c r="N31" s="501">
        <f t="shared" ref="N31" si="24">SUM(N32:O40)</f>
        <v>94200176</v>
      </c>
      <c r="O31" s="502"/>
      <c r="P31" s="501">
        <f t="shared" ref="P31" si="25">SUM(P32:Q40)</f>
        <v>449978278</v>
      </c>
      <c r="Q31" s="502"/>
      <c r="R31" s="502">
        <f>SUM(R32:S40)</f>
        <v>4513723310</v>
      </c>
      <c r="S31" s="504"/>
    </row>
    <row r="32" spans="1:24" ht="14.1" customHeight="1">
      <c r="A32" s="3"/>
      <c r="B32" s="507" t="s">
        <v>156</v>
      </c>
      <c r="C32" s="507"/>
      <c r="D32" s="508">
        <v>178541773</v>
      </c>
      <c r="E32" s="509"/>
      <c r="F32" s="508">
        <v>475412298</v>
      </c>
      <c r="G32" s="509"/>
      <c r="H32" s="508" t="s">
        <v>205</v>
      </c>
      <c r="I32" s="509"/>
      <c r="J32" s="508" t="s">
        <v>205</v>
      </c>
      <c r="K32" s="509"/>
      <c r="L32" s="508">
        <v>275548326</v>
      </c>
      <c r="M32" s="509"/>
      <c r="N32" s="508">
        <v>11328576</v>
      </c>
      <c r="O32" s="509"/>
      <c r="P32" s="508">
        <v>331441086</v>
      </c>
      <c r="Q32" s="509"/>
      <c r="R32" s="505">
        <f t="shared" ref="R32:R40" si="26">SUM(D32:Q32)</f>
        <v>1272272059</v>
      </c>
      <c r="S32" s="506"/>
    </row>
    <row r="33" spans="1:19" ht="14.1" customHeight="1">
      <c r="A33" s="3"/>
      <c r="B33" s="507" t="s">
        <v>157</v>
      </c>
      <c r="C33" s="507"/>
      <c r="D33" s="508" t="s">
        <v>205</v>
      </c>
      <c r="E33" s="509"/>
      <c r="F33" s="508" t="s">
        <v>205</v>
      </c>
      <c r="G33" s="509"/>
      <c r="H33" s="508" t="s">
        <v>205</v>
      </c>
      <c r="I33" s="509"/>
      <c r="J33" s="508" t="s">
        <v>205</v>
      </c>
      <c r="K33" s="509"/>
      <c r="L33" s="508">
        <v>294534664</v>
      </c>
      <c r="M33" s="509"/>
      <c r="N33" s="508" t="s">
        <v>205</v>
      </c>
      <c r="O33" s="509"/>
      <c r="P33" s="508" t="s">
        <v>205</v>
      </c>
      <c r="Q33" s="509"/>
      <c r="R33" s="505">
        <f t="shared" si="26"/>
        <v>294534664</v>
      </c>
      <c r="S33" s="506"/>
    </row>
    <row r="34" spans="1:19" ht="14.1" customHeight="1">
      <c r="A34" s="3"/>
      <c r="B34" s="500" t="s">
        <v>158</v>
      </c>
      <c r="C34" s="500"/>
      <c r="D34" s="508">
        <v>257713770</v>
      </c>
      <c r="E34" s="509"/>
      <c r="F34" s="508">
        <v>1202710634</v>
      </c>
      <c r="G34" s="509"/>
      <c r="H34" s="508">
        <v>585060</v>
      </c>
      <c r="I34" s="509"/>
      <c r="J34" s="508" t="s">
        <v>205</v>
      </c>
      <c r="K34" s="509"/>
      <c r="L34" s="508">
        <v>956103797</v>
      </c>
      <c r="M34" s="509"/>
      <c r="N34" s="508">
        <v>645600</v>
      </c>
      <c r="O34" s="509"/>
      <c r="P34" s="508">
        <v>90357518</v>
      </c>
      <c r="Q34" s="509"/>
      <c r="R34" s="505">
        <f t="shared" si="26"/>
        <v>2508116379</v>
      </c>
      <c r="S34" s="506"/>
    </row>
    <row r="35" spans="1:19" ht="14.1" customHeight="1">
      <c r="A35" s="3"/>
      <c r="B35" s="507" t="s">
        <v>144</v>
      </c>
      <c r="C35" s="507"/>
      <c r="D35" s="508">
        <v>144567174</v>
      </c>
      <c r="E35" s="509"/>
      <c r="F35" s="508">
        <v>173271636</v>
      </c>
      <c r="G35" s="509"/>
      <c r="H35" s="508" t="s">
        <v>205</v>
      </c>
      <c r="I35" s="509"/>
      <c r="J35" s="508" t="s">
        <v>205</v>
      </c>
      <c r="K35" s="509"/>
      <c r="L35" s="508">
        <v>10555724</v>
      </c>
      <c r="M35" s="509"/>
      <c r="N35" s="508">
        <v>82226000</v>
      </c>
      <c r="O35" s="509"/>
      <c r="P35" s="508">
        <v>28179674</v>
      </c>
      <c r="Q35" s="509"/>
      <c r="R35" s="505">
        <f t="shared" si="26"/>
        <v>438800208</v>
      </c>
      <c r="S35" s="506"/>
    </row>
    <row r="36" spans="1:19" ht="14.1" customHeight="1">
      <c r="A36" s="3"/>
      <c r="B36" s="514" t="s">
        <v>159</v>
      </c>
      <c r="C36" s="514"/>
      <c r="D36" s="508" t="s">
        <v>205</v>
      </c>
      <c r="E36" s="509"/>
      <c r="F36" s="508" t="s">
        <v>205</v>
      </c>
      <c r="G36" s="509"/>
      <c r="H36" s="508" t="s">
        <v>205</v>
      </c>
      <c r="I36" s="509"/>
      <c r="J36" s="508" t="s">
        <v>205</v>
      </c>
      <c r="K36" s="509"/>
      <c r="L36" s="510" t="s">
        <v>205</v>
      </c>
      <c r="M36" s="530"/>
      <c r="N36" s="512" t="s">
        <v>205</v>
      </c>
      <c r="O36" s="512"/>
      <c r="P36" s="531" t="s">
        <v>205</v>
      </c>
      <c r="Q36" s="531"/>
      <c r="R36" s="505">
        <f t="shared" si="26"/>
        <v>0</v>
      </c>
      <c r="S36" s="506"/>
    </row>
    <row r="37" spans="1:19" ht="14.1" customHeight="1">
      <c r="A37" s="3"/>
      <c r="B37" s="513" t="s">
        <v>146</v>
      </c>
      <c r="C37" s="513"/>
      <c r="D37" s="510" t="s">
        <v>205</v>
      </c>
      <c r="E37" s="511"/>
      <c r="F37" s="510" t="s">
        <v>205</v>
      </c>
      <c r="G37" s="511"/>
      <c r="H37" s="510" t="s">
        <v>205</v>
      </c>
      <c r="I37" s="511"/>
      <c r="J37" s="510" t="s">
        <v>205</v>
      </c>
      <c r="K37" s="511"/>
      <c r="L37" s="510" t="s">
        <v>205</v>
      </c>
      <c r="M37" s="530"/>
      <c r="N37" s="512" t="s">
        <v>205</v>
      </c>
      <c r="O37" s="512"/>
      <c r="P37" s="531" t="s">
        <v>205</v>
      </c>
      <c r="Q37" s="531"/>
      <c r="R37" s="505">
        <f t="shared" si="26"/>
        <v>0</v>
      </c>
      <c r="S37" s="506"/>
    </row>
    <row r="38" spans="1:19" ht="14.1" customHeight="1">
      <c r="A38" s="3"/>
      <c r="B38" s="514" t="s">
        <v>147</v>
      </c>
      <c r="C38" s="514"/>
      <c r="D38" s="508" t="s">
        <v>205</v>
      </c>
      <c r="E38" s="509"/>
      <c r="F38" s="508" t="s">
        <v>205</v>
      </c>
      <c r="G38" s="509"/>
      <c r="H38" s="508" t="s">
        <v>205</v>
      </c>
      <c r="I38" s="509"/>
      <c r="J38" s="508" t="s">
        <v>205</v>
      </c>
      <c r="K38" s="509"/>
      <c r="L38" s="510" t="s">
        <v>205</v>
      </c>
      <c r="M38" s="530"/>
      <c r="N38" s="512" t="s">
        <v>205</v>
      </c>
      <c r="O38" s="512"/>
      <c r="P38" s="531" t="s">
        <v>205</v>
      </c>
      <c r="Q38" s="531"/>
      <c r="R38" s="505">
        <f t="shared" si="26"/>
        <v>0</v>
      </c>
      <c r="S38" s="506"/>
    </row>
    <row r="39" spans="1:19" ht="14.1" customHeight="1">
      <c r="A39" s="3"/>
      <c r="B39" s="507" t="s">
        <v>148</v>
      </c>
      <c r="C39" s="507"/>
      <c r="D39" s="508" t="s">
        <v>205</v>
      </c>
      <c r="E39" s="509"/>
      <c r="F39" s="508" t="s">
        <v>205</v>
      </c>
      <c r="G39" s="509"/>
      <c r="H39" s="508" t="s">
        <v>205</v>
      </c>
      <c r="I39" s="509"/>
      <c r="J39" s="508" t="s">
        <v>205</v>
      </c>
      <c r="K39" s="509"/>
      <c r="L39" s="508" t="s">
        <v>205</v>
      </c>
      <c r="M39" s="509"/>
      <c r="N39" s="508" t="s">
        <v>205</v>
      </c>
      <c r="O39" s="509"/>
      <c r="P39" s="508" t="s">
        <v>205</v>
      </c>
      <c r="Q39" s="509"/>
      <c r="R39" s="505">
        <f t="shared" si="26"/>
        <v>0</v>
      </c>
      <c r="S39" s="506"/>
    </row>
    <row r="40" spans="1:19" ht="14.1" customHeight="1">
      <c r="A40" s="3"/>
      <c r="B40" s="507" t="s">
        <v>160</v>
      </c>
      <c r="C40" s="507"/>
      <c r="D40" s="508" t="s">
        <v>205</v>
      </c>
      <c r="E40" s="509"/>
      <c r="F40" s="508" t="s">
        <v>205</v>
      </c>
      <c r="G40" s="509"/>
      <c r="H40" s="508" t="s">
        <v>205</v>
      </c>
      <c r="I40" s="509"/>
      <c r="J40" s="508" t="s">
        <v>205</v>
      </c>
      <c r="K40" s="509"/>
      <c r="L40" s="508" t="s">
        <v>205</v>
      </c>
      <c r="M40" s="509"/>
      <c r="N40" s="508" t="s">
        <v>205</v>
      </c>
      <c r="O40" s="509"/>
      <c r="P40" s="508" t="s">
        <v>205</v>
      </c>
      <c r="Q40" s="509"/>
      <c r="R40" s="505">
        <f t="shared" si="26"/>
        <v>0</v>
      </c>
      <c r="S40" s="506"/>
    </row>
    <row r="41" spans="1:19" ht="14.1" customHeight="1">
      <c r="A41" s="3"/>
      <c r="B41" s="532" t="s">
        <v>161</v>
      </c>
      <c r="C41" s="533"/>
      <c r="D41" s="516">
        <f>SUM(D42:E46)</f>
        <v>10597507484</v>
      </c>
      <c r="E41" s="517"/>
      <c r="F41" s="516">
        <f>SUM(F42:G46)</f>
        <v>0</v>
      </c>
      <c r="G41" s="517"/>
      <c r="H41" s="516">
        <f>SUM(H42:I46)</f>
        <v>0</v>
      </c>
      <c r="I41" s="517"/>
      <c r="J41" s="516">
        <f>SUM(J42:K46)</f>
        <v>0</v>
      </c>
      <c r="K41" s="517"/>
      <c r="L41" s="516">
        <f>SUM(L42:M46)</f>
        <v>655874</v>
      </c>
      <c r="M41" s="517"/>
      <c r="N41" s="516">
        <f>SUM(N42:O46)</f>
        <v>0</v>
      </c>
      <c r="O41" s="517"/>
      <c r="P41" s="516">
        <f>SUM(P42:Q46)</f>
        <v>27318932</v>
      </c>
      <c r="Q41" s="517"/>
      <c r="R41" s="502">
        <f>SUM(R42:S46)</f>
        <v>10625482290</v>
      </c>
      <c r="S41" s="504"/>
    </row>
    <row r="42" spans="1:19" ht="14.1" customHeight="1">
      <c r="A42" s="3"/>
      <c r="B42" s="507" t="s">
        <v>150</v>
      </c>
      <c r="C42" s="507"/>
      <c r="D42" s="508">
        <v>33138124</v>
      </c>
      <c r="E42" s="509"/>
      <c r="F42" s="508" t="s">
        <v>205</v>
      </c>
      <c r="G42" s="509"/>
      <c r="H42" s="508" t="s">
        <v>205</v>
      </c>
      <c r="I42" s="509"/>
      <c r="J42" s="508" t="s">
        <v>205</v>
      </c>
      <c r="K42" s="509"/>
      <c r="L42" s="508">
        <v>655872</v>
      </c>
      <c r="M42" s="509"/>
      <c r="N42" s="508" t="s">
        <v>205</v>
      </c>
      <c r="O42" s="509"/>
      <c r="P42" s="508">
        <v>20268037</v>
      </c>
      <c r="Q42" s="509"/>
      <c r="R42" s="505">
        <f t="shared" ref="R42:R47" si="27">SUM(D42:Q42)</f>
        <v>54062033</v>
      </c>
      <c r="S42" s="506"/>
    </row>
    <row r="43" spans="1:19" ht="14.1" customHeight="1">
      <c r="A43" s="3"/>
      <c r="B43" s="507" t="s">
        <v>151</v>
      </c>
      <c r="C43" s="507"/>
      <c r="D43" s="508" t="s">
        <v>205</v>
      </c>
      <c r="E43" s="509"/>
      <c r="F43" s="508" t="s">
        <v>205</v>
      </c>
      <c r="G43" s="509"/>
      <c r="H43" s="508" t="s">
        <v>205</v>
      </c>
      <c r="I43" s="509"/>
      <c r="J43" s="508" t="s">
        <v>205</v>
      </c>
      <c r="K43" s="509"/>
      <c r="L43" s="508">
        <v>2</v>
      </c>
      <c r="M43" s="509"/>
      <c r="N43" s="508" t="s">
        <v>205</v>
      </c>
      <c r="O43" s="509"/>
      <c r="P43" s="508">
        <v>6505928</v>
      </c>
      <c r="Q43" s="509"/>
      <c r="R43" s="505">
        <f t="shared" si="27"/>
        <v>6505930</v>
      </c>
      <c r="S43" s="506"/>
    </row>
    <row r="44" spans="1:19" ht="14.1" customHeight="1">
      <c r="A44" s="3"/>
      <c r="B44" s="500" t="s">
        <v>162</v>
      </c>
      <c r="C44" s="500"/>
      <c r="D44" s="508">
        <v>10523909956</v>
      </c>
      <c r="E44" s="509"/>
      <c r="F44" s="508" t="s">
        <v>205</v>
      </c>
      <c r="G44" s="509"/>
      <c r="H44" s="508" t="s">
        <v>205</v>
      </c>
      <c r="I44" s="509"/>
      <c r="J44" s="508" t="s">
        <v>205</v>
      </c>
      <c r="K44" s="509"/>
      <c r="L44" s="508" t="s">
        <v>205</v>
      </c>
      <c r="M44" s="509"/>
      <c r="N44" s="508" t="s">
        <v>205</v>
      </c>
      <c r="O44" s="509"/>
      <c r="P44" s="508">
        <v>544967</v>
      </c>
      <c r="Q44" s="509"/>
      <c r="R44" s="505">
        <f t="shared" si="27"/>
        <v>10524454923</v>
      </c>
      <c r="S44" s="506"/>
    </row>
    <row r="45" spans="1:19" ht="14.1" customHeight="1">
      <c r="A45" s="3"/>
      <c r="B45" s="507" t="s">
        <v>148</v>
      </c>
      <c r="C45" s="507"/>
      <c r="D45" s="508" t="s">
        <v>205</v>
      </c>
      <c r="E45" s="509"/>
      <c r="F45" s="508" t="s">
        <v>205</v>
      </c>
      <c r="G45" s="509"/>
      <c r="H45" s="508" t="s">
        <v>205</v>
      </c>
      <c r="I45" s="509"/>
      <c r="J45" s="508" t="s">
        <v>205</v>
      </c>
      <c r="K45" s="509"/>
      <c r="L45" s="508" t="s">
        <v>205</v>
      </c>
      <c r="M45" s="509"/>
      <c r="N45" s="508" t="s">
        <v>205</v>
      </c>
      <c r="O45" s="509"/>
      <c r="P45" s="508" t="s">
        <v>205</v>
      </c>
      <c r="Q45" s="509"/>
      <c r="R45" s="505">
        <f t="shared" si="27"/>
        <v>0</v>
      </c>
      <c r="S45" s="506"/>
    </row>
    <row r="46" spans="1:19" ht="14.1" customHeight="1">
      <c r="A46" s="3"/>
      <c r="B46" s="500" t="s">
        <v>163</v>
      </c>
      <c r="C46" s="500"/>
      <c r="D46" s="508">
        <v>40459404</v>
      </c>
      <c r="E46" s="509"/>
      <c r="F46" s="508" t="s">
        <v>205</v>
      </c>
      <c r="G46" s="509"/>
      <c r="H46" s="508" t="s">
        <v>205</v>
      </c>
      <c r="I46" s="509"/>
      <c r="J46" s="508" t="s">
        <v>205</v>
      </c>
      <c r="K46" s="509"/>
      <c r="L46" s="508" t="s">
        <v>205</v>
      </c>
      <c r="M46" s="509"/>
      <c r="N46" s="508" t="s">
        <v>205</v>
      </c>
      <c r="O46" s="509"/>
      <c r="P46" s="508" t="s">
        <v>205</v>
      </c>
      <c r="Q46" s="509"/>
      <c r="R46" s="505">
        <f t="shared" si="27"/>
        <v>40459404</v>
      </c>
      <c r="S46" s="506"/>
    </row>
    <row r="47" spans="1:19" ht="14.1" customHeight="1">
      <c r="A47" s="3"/>
      <c r="B47" s="535" t="s">
        <v>153</v>
      </c>
      <c r="C47" s="536"/>
      <c r="D47" s="508" t="s">
        <v>205</v>
      </c>
      <c r="E47" s="509"/>
      <c r="F47" s="508">
        <v>1321920</v>
      </c>
      <c r="G47" s="509"/>
      <c r="H47" s="508">
        <v>3153922</v>
      </c>
      <c r="I47" s="509"/>
      <c r="J47" s="508" t="s">
        <v>205</v>
      </c>
      <c r="K47" s="509"/>
      <c r="L47" s="508">
        <v>7353208</v>
      </c>
      <c r="M47" s="509"/>
      <c r="N47" s="508">
        <v>10241853</v>
      </c>
      <c r="O47" s="509"/>
      <c r="P47" s="508">
        <v>4922999</v>
      </c>
      <c r="Q47" s="509"/>
      <c r="R47" s="505">
        <f t="shared" si="27"/>
        <v>26993902</v>
      </c>
      <c r="S47" s="506"/>
    </row>
    <row r="48" spans="1:19" ht="13.5" customHeight="1">
      <c r="A48" s="3"/>
      <c r="B48" s="534" t="s">
        <v>164</v>
      </c>
      <c r="C48" s="534"/>
      <c r="D48" s="516">
        <f>D31+D41+D47</f>
        <v>11178330201</v>
      </c>
      <c r="E48" s="517"/>
      <c r="F48" s="516">
        <f>F31+F41+F47</f>
        <v>1852716488</v>
      </c>
      <c r="G48" s="517"/>
      <c r="H48" s="516">
        <f>H31+H41+H47</f>
        <v>3738982</v>
      </c>
      <c r="I48" s="517"/>
      <c r="J48" s="516">
        <f>J31+J41+J47</f>
        <v>0</v>
      </c>
      <c r="K48" s="517"/>
      <c r="L48" s="516">
        <f>L31+L41+L47</f>
        <v>1544751593</v>
      </c>
      <c r="M48" s="517"/>
      <c r="N48" s="516">
        <f>N31+N41+N47</f>
        <v>104442029</v>
      </c>
      <c r="O48" s="517"/>
      <c r="P48" s="516">
        <f>P31+P41+P47</f>
        <v>482220209</v>
      </c>
      <c r="Q48" s="517"/>
      <c r="R48" s="502">
        <f>R31+R41+R47</f>
        <v>15166199502</v>
      </c>
      <c r="S48" s="504"/>
    </row>
  </sheetData>
  <mergeCells count="324">
    <mergeCell ref="R48:S48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B47:C47"/>
    <mergeCell ref="D47:E47"/>
    <mergeCell ref="F47:G47"/>
    <mergeCell ref="H47:I47"/>
    <mergeCell ref="J47:K47"/>
    <mergeCell ref="L47:M47"/>
    <mergeCell ref="N48:O48"/>
    <mergeCell ref="P48:Q48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5:C45"/>
    <mergeCell ref="D45:E45"/>
    <mergeCell ref="F45:G45"/>
    <mergeCell ref="H45:I45"/>
    <mergeCell ref="J45:K45"/>
    <mergeCell ref="L45:M45"/>
    <mergeCell ref="N45:O45"/>
    <mergeCell ref="P45:Q45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3:C43"/>
    <mergeCell ref="D43:E43"/>
    <mergeCell ref="F43:G43"/>
    <mergeCell ref="H43:I43"/>
    <mergeCell ref="J43:K43"/>
    <mergeCell ref="L43:M43"/>
    <mergeCell ref="N43:O43"/>
    <mergeCell ref="P43:Q43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1:C41"/>
    <mergeCell ref="D41:E41"/>
    <mergeCell ref="F41:G41"/>
    <mergeCell ref="H41:I41"/>
    <mergeCell ref="J41:K41"/>
    <mergeCell ref="L41:M41"/>
    <mergeCell ref="N41:O41"/>
    <mergeCell ref="P41:Q41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39:C39"/>
    <mergeCell ref="D39:E39"/>
    <mergeCell ref="F39:G39"/>
    <mergeCell ref="H39:I39"/>
    <mergeCell ref="J39:K39"/>
    <mergeCell ref="L39:M39"/>
    <mergeCell ref="N39:O39"/>
    <mergeCell ref="P39:Q39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7:C37"/>
    <mergeCell ref="D37:E37"/>
    <mergeCell ref="F37:G37"/>
    <mergeCell ref="H37:I37"/>
    <mergeCell ref="J37:K37"/>
    <mergeCell ref="L37:M37"/>
    <mergeCell ref="N37:O37"/>
    <mergeCell ref="P37:Q37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5:C35"/>
    <mergeCell ref="D35:E35"/>
    <mergeCell ref="F35:G35"/>
    <mergeCell ref="H35:I35"/>
    <mergeCell ref="J35:K35"/>
    <mergeCell ref="L35:M35"/>
    <mergeCell ref="N35:O35"/>
    <mergeCell ref="P35:Q35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3:C33"/>
    <mergeCell ref="D33:E33"/>
    <mergeCell ref="F33:G33"/>
    <mergeCell ref="H33:I33"/>
    <mergeCell ref="J33:K33"/>
    <mergeCell ref="L33:M33"/>
    <mergeCell ref="N33:O33"/>
    <mergeCell ref="P33:Q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R29:S30"/>
    <mergeCell ref="B25:C25"/>
    <mergeCell ref="D25:E25"/>
    <mergeCell ref="F25:G25"/>
    <mergeCell ref="H25:I25"/>
    <mergeCell ref="J25:K25"/>
    <mergeCell ref="L25:M25"/>
    <mergeCell ref="N25:O25"/>
    <mergeCell ref="R31:S31"/>
    <mergeCell ref="B31:C31"/>
    <mergeCell ref="D31:E31"/>
    <mergeCell ref="F31:G31"/>
    <mergeCell ref="H31:I31"/>
    <mergeCell ref="J31:K31"/>
    <mergeCell ref="L31:M31"/>
    <mergeCell ref="N31:O31"/>
    <mergeCell ref="P31:Q31"/>
    <mergeCell ref="P25:Q25"/>
    <mergeCell ref="B29:C30"/>
    <mergeCell ref="D29:E30"/>
    <mergeCell ref="F29:G30"/>
    <mergeCell ref="H29:I30"/>
    <mergeCell ref="J29:K30"/>
    <mergeCell ref="L29:M30"/>
    <mergeCell ref="N29:O30"/>
    <mergeCell ref="P29:Q30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3:O23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1:O21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19:O19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7:O17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5:O15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3:O13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1:O11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9:O9"/>
    <mergeCell ref="V6:X6"/>
    <mergeCell ref="N7:O7"/>
    <mergeCell ref="P7:Q7"/>
    <mergeCell ref="B8:C8"/>
    <mergeCell ref="D8:E8"/>
    <mergeCell ref="F8:G8"/>
    <mergeCell ref="H8:I8"/>
    <mergeCell ref="J8:K8"/>
    <mergeCell ref="L8:M8"/>
    <mergeCell ref="B7:C7"/>
    <mergeCell ref="D7:E7"/>
    <mergeCell ref="F7:G7"/>
    <mergeCell ref="H7:I7"/>
    <mergeCell ref="J7:K7"/>
    <mergeCell ref="L7:M7"/>
    <mergeCell ref="N8:O8"/>
    <mergeCell ref="P8:Q8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">
    <pageSetUpPr fitToPage="1"/>
  </sheetPr>
  <dimension ref="A1:Q43"/>
  <sheetViews>
    <sheetView view="pageBreakPreview" topLeftCell="B2" zoomScale="80" zoomScaleNormal="85" zoomScaleSheetLayoutView="80" workbookViewId="0">
      <selection activeCell="D21" sqref="D21:D22"/>
    </sheetView>
  </sheetViews>
  <sheetFormatPr defaultRowHeight="13.5"/>
  <cols>
    <col min="1" max="1" width="8.25" hidden="1" customWidth="1"/>
    <col min="2" max="2" width="36.125" customWidth="1"/>
    <col min="3" max="3" width="17.5" customWidth="1"/>
    <col min="4" max="8" width="15.75" customWidth="1"/>
    <col min="9" max="9" width="16.75" customWidth="1"/>
    <col min="10" max="10" width="15.75" customWidth="1"/>
    <col min="11" max="11" width="16.75" customWidth="1"/>
    <col min="12" max="12" width="16.625" customWidth="1"/>
    <col min="14" max="14" width="15.75" bestFit="1" customWidth="1"/>
    <col min="15" max="17" width="12.75" customWidth="1"/>
  </cols>
  <sheetData>
    <row r="1" spans="1:12" ht="45" hidden="1" customHeight="1"/>
    <row r="2" spans="1:12" ht="17.25">
      <c r="A2" s="18"/>
      <c r="B2" s="19" t="s">
        <v>30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20.100000000000001" customHeight="1">
      <c r="A3" s="3"/>
      <c r="B3" s="20" t="s">
        <v>31</v>
      </c>
      <c r="C3" s="3"/>
      <c r="D3" s="3"/>
      <c r="E3" s="3"/>
      <c r="F3" s="3"/>
      <c r="G3" s="3"/>
      <c r="H3" s="3"/>
      <c r="I3" s="17" t="s">
        <v>165</v>
      </c>
      <c r="J3" s="3"/>
      <c r="K3" s="3"/>
      <c r="L3" s="3"/>
    </row>
    <row r="4" spans="1:12" ht="36">
      <c r="A4" s="21"/>
      <c r="B4" s="22" t="s">
        <v>32</v>
      </c>
      <c r="C4" s="23" t="s">
        <v>33</v>
      </c>
      <c r="D4" s="23" t="s">
        <v>138</v>
      </c>
      <c r="E4" s="23" t="s">
        <v>34</v>
      </c>
      <c r="F4" s="23" t="s">
        <v>139</v>
      </c>
      <c r="G4" s="23" t="s">
        <v>35</v>
      </c>
      <c r="H4" s="23" t="s">
        <v>36</v>
      </c>
      <c r="I4" s="23" t="s">
        <v>37</v>
      </c>
      <c r="J4" s="24"/>
      <c r="K4" s="21"/>
      <c r="L4" s="21"/>
    </row>
    <row r="5" spans="1:12" ht="30" customHeight="1">
      <c r="A5" s="376"/>
      <c r="B5" s="41" t="s">
        <v>443</v>
      </c>
      <c r="C5" s="87"/>
      <c r="D5" s="147"/>
      <c r="E5" s="95">
        <f>C5*D5</f>
        <v>0</v>
      </c>
      <c r="F5" s="380"/>
      <c r="G5" s="95">
        <f>C5*F5</f>
        <v>0</v>
      </c>
      <c r="H5" s="95" t="str">
        <f>IF(E5&gt;0,E5-G5,"")</f>
        <v/>
      </c>
      <c r="I5" s="87"/>
      <c r="J5" s="21"/>
      <c r="K5" s="21"/>
      <c r="L5" s="21"/>
    </row>
    <row r="6" spans="1:12" ht="30" hidden="1" customHeight="1">
      <c r="A6" s="376"/>
      <c r="B6" s="41"/>
      <c r="C6" s="87"/>
      <c r="D6" s="147"/>
      <c r="E6" s="95">
        <f t="shared" ref="E6:E9" si="0">C6*D6</f>
        <v>0</v>
      </c>
      <c r="F6" s="94"/>
      <c r="G6" s="95">
        <f t="shared" ref="G6:G9" si="1">C6*F6</f>
        <v>0</v>
      </c>
      <c r="H6" s="95" t="str">
        <f t="shared" ref="H6:H9" si="2">IF(E6&gt;0,E6-G6,"")</f>
        <v/>
      </c>
      <c r="I6" s="87"/>
      <c r="J6" s="21"/>
      <c r="K6" s="21"/>
      <c r="L6" s="21"/>
    </row>
    <row r="7" spans="1:12" ht="30" hidden="1" customHeight="1">
      <c r="A7" s="376"/>
      <c r="B7" s="41"/>
      <c r="C7" s="87"/>
      <c r="D7" s="147"/>
      <c r="E7" s="95">
        <f t="shared" si="0"/>
        <v>0</v>
      </c>
      <c r="F7" s="94"/>
      <c r="G7" s="95">
        <f t="shared" si="1"/>
        <v>0</v>
      </c>
      <c r="H7" s="95" t="str">
        <f t="shared" si="2"/>
        <v/>
      </c>
      <c r="I7" s="87"/>
      <c r="J7" s="21"/>
      <c r="K7" s="21"/>
      <c r="L7" s="21"/>
    </row>
    <row r="8" spans="1:12" ht="30" hidden="1" customHeight="1">
      <c r="A8" s="376"/>
      <c r="B8" s="41"/>
      <c r="C8" s="87"/>
      <c r="D8" s="147"/>
      <c r="E8" s="95">
        <f t="shared" si="0"/>
        <v>0</v>
      </c>
      <c r="F8" s="94"/>
      <c r="G8" s="95">
        <f t="shared" si="1"/>
        <v>0</v>
      </c>
      <c r="H8" s="95" t="str">
        <f t="shared" si="2"/>
        <v/>
      </c>
      <c r="I8" s="87"/>
      <c r="J8" s="21"/>
      <c r="K8" s="21"/>
      <c r="L8" s="21"/>
    </row>
    <row r="9" spans="1:12" ht="30" hidden="1" customHeight="1">
      <c r="A9" s="376"/>
      <c r="B9" s="41"/>
      <c r="C9" s="87"/>
      <c r="D9" s="147"/>
      <c r="E9" s="95">
        <f t="shared" si="0"/>
        <v>0</v>
      </c>
      <c r="F9" s="94"/>
      <c r="G9" s="95">
        <f t="shared" si="1"/>
        <v>0</v>
      </c>
      <c r="H9" s="95" t="str">
        <f t="shared" si="2"/>
        <v/>
      </c>
      <c r="I9" s="87"/>
      <c r="J9" s="21"/>
      <c r="K9" s="21"/>
      <c r="L9" s="21"/>
    </row>
    <row r="10" spans="1:12" ht="30" customHeight="1">
      <c r="A10" s="21"/>
      <c r="B10" s="22" t="s">
        <v>7</v>
      </c>
      <c r="C10" s="95">
        <f t="shared" ref="C10:I10" si="3">SUM(C5:C9)</f>
        <v>0</v>
      </c>
      <c r="D10" s="95">
        <f t="shared" si="3"/>
        <v>0</v>
      </c>
      <c r="E10" s="95">
        <f t="shared" si="3"/>
        <v>0</v>
      </c>
      <c r="F10" s="95">
        <f t="shared" si="3"/>
        <v>0</v>
      </c>
      <c r="G10" s="95">
        <f t="shared" si="3"/>
        <v>0</v>
      </c>
      <c r="H10" s="95">
        <f t="shared" si="3"/>
        <v>0</v>
      </c>
      <c r="I10" s="95">
        <f t="shared" si="3"/>
        <v>0</v>
      </c>
      <c r="J10" s="21"/>
      <c r="K10" s="21"/>
      <c r="L10" s="21"/>
    </row>
    <row r="11" spans="1:12" ht="11.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20.100000000000001" customHeight="1">
      <c r="A12" s="3"/>
      <c r="B12" s="20" t="s">
        <v>134</v>
      </c>
      <c r="C12" s="3"/>
      <c r="D12" s="3"/>
      <c r="E12" s="3"/>
      <c r="F12" s="3"/>
      <c r="G12" s="3"/>
      <c r="H12" s="3"/>
      <c r="I12" s="3"/>
      <c r="J12" s="3"/>
      <c r="K12" s="17" t="s">
        <v>140</v>
      </c>
      <c r="L12" s="3"/>
    </row>
    <row r="13" spans="1:12" ht="36">
      <c r="A13" s="21"/>
      <c r="B13" s="22" t="s">
        <v>38</v>
      </c>
      <c r="C13" s="23" t="s">
        <v>39</v>
      </c>
      <c r="D13" s="23" t="s">
        <v>40</v>
      </c>
      <c r="E13" s="23" t="s">
        <v>41</v>
      </c>
      <c r="F13" s="23" t="s">
        <v>42</v>
      </c>
      <c r="G13" s="23" t="s">
        <v>43</v>
      </c>
      <c r="H13" s="23" t="s">
        <v>44</v>
      </c>
      <c r="I13" s="23" t="s">
        <v>45</v>
      </c>
      <c r="J13" s="23" t="s">
        <v>46</v>
      </c>
      <c r="K13" s="23" t="s">
        <v>37</v>
      </c>
      <c r="L13" s="21"/>
    </row>
    <row r="14" spans="1:12" ht="30" customHeight="1">
      <c r="A14" s="376" t="s">
        <v>385</v>
      </c>
      <c r="B14" s="41" t="s">
        <v>444</v>
      </c>
      <c r="C14" s="87">
        <v>38500000</v>
      </c>
      <c r="D14" s="87">
        <v>44775075</v>
      </c>
      <c r="E14" s="87">
        <v>15815003</v>
      </c>
      <c r="F14" s="95">
        <f>IF(D14&gt;0,D14-E14,"")</f>
        <v>28960072</v>
      </c>
      <c r="G14" s="87">
        <v>70000000</v>
      </c>
      <c r="H14" s="97">
        <f>IF(G14="","",IF(G14=0,0,ROUND((C14/G14) * 100, 5)))</f>
        <v>55</v>
      </c>
      <c r="I14" s="95">
        <f>ROUND((F14*H14)/100,0)</f>
        <v>15928040</v>
      </c>
      <c r="J14" s="95">
        <v>22571960</v>
      </c>
      <c r="K14" s="87">
        <v>38500000</v>
      </c>
      <c r="L14" s="21"/>
    </row>
    <row r="15" spans="1:12" ht="30" hidden="1" customHeight="1">
      <c r="A15" s="376"/>
      <c r="B15" s="41"/>
      <c r="C15" s="87"/>
      <c r="D15" s="87"/>
      <c r="E15" s="87"/>
      <c r="F15" s="95" t="str">
        <f t="shared" ref="F15:F18" si="4">IF(D15&gt;0,D15-E15,"")</f>
        <v/>
      </c>
      <c r="G15" s="87"/>
      <c r="H15" s="97" t="str">
        <f t="shared" ref="H15:H18" si="5">IF(G15="","",IF(G15=0,0,ROUND((C15/G15) * 100, 5)))</f>
        <v/>
      </c>
      <c r="I15" s="95">
        <f t="shared" ref="I15:I18" si="6">ROUND((F15*H15)/100,0)</f>
        <v>0</v>
      </c>
      <c r="J15" s="95"/>
      <c r="K15" s="87"/>
      <c r="L15" s="21"/>
    </row>
    <row r="16" spans="1:12" ht="30" hidden="1" customHeight="1">
      <c r="A16" s="376"/>
      <c r="B16" s="41"/>
      <c r="C16" s="87"/>
      <c r="D16" s="87"/>
      <c r="E16" s="87"/>
      <c r="F16" s="95" t="str">
        <f t="shared" si="4"/>
        <v/>
      </c>
      <c r="G16" s="87"/>
      <c r="H16" s="97" t="str">
        <f t="shared" si="5"/>
        <v/>
      </c>
      <c r="I16" s="95">
        <f t="shared" si="6"/>
        <v>0</v>
      </c>
      <c r="J16" s="95"/>
      <c r="K16" s="87"/>
      <c r="L16" s="21"/>
    </row>
    <row r="17" spans="1:17" ht="30" hidden="1" customHeight="1">
      <c r="A17" s="376"/>
      <c r="B17" s="41"/>
      <c r="C17" s="87"/>
      <c r="D17" s="87"/>
      <c r="E17" s="87"/>
      <c r="F17" s="95" t="str">
        <f t="shared" si="4"/>
        <v/>
      </c>
      <c r="G17" s="87"/>
      <c r="H17" s="97" t="str">
        <f t="shared" si="5"/>
        <v/>
      </c>
      <c r="I17" s="95">
        <f t="shared" si="6"/>
        <v>0</v>
      </c>
      <c r="J17" s="95"/>
      <c r="K17" s="87"/>
      <c r="L17" s="21"/>
    </row>
    <row r="18" spans="1:17" ht="30" hidden="1" customHeight="1">
      <c r="A18" s="376"/>
      <c r="B18" s="41"/>
      <c r="C18" s="87"/>
      <c r="D18" s="87"/>
      <c r="E18" s="87"/>
      <c r="F18" s="95" t="str">
        <f t="shared" si="4"/>
        <v/>
      </c>
      <c r="G18" s="87"/>
      <c r="H18" s="97" t="str">
        <f t="shared" si="5"/>
        <v/>
      </c>
      <c r="I18" s="95">
        <f t="shared" si="6"/>
        <v>0</v>
      </c>
      <c r="J18" s="95"/>
      <c r="K18" s="87"/>
      <c r="L18" s="21"/>
    </row>
    <row r="19" spans="1:17" ht="30" customHeight="1">
      <c r="A19" s="21"/>
      <c r="B19" s="22" t="s">
        <v>7</v>
      </c>
      <c r="C19" s="95">
        <f>SUM(C14:C18)</f>
        <v>38500000</v>
      </c>
      <c r="D19" s="95">
        <f t="shared" ref="D19:I19" si="7">SUM(D14:D18)</f>
        <v>44775075</v>
      </c>
      <c r="E19" s="95">
        <f t="shared" si="7"/>
        <v>15815003</v>
      </c>
      <c r="F19" s="95">
        <f t="shared" si="7"/>
        <v>28960072</v>
      </c>
      <c r="G19" s="95">
        <f t="shared" si="7"/>
        <v>70000000</v>
      </c>
      <c r="H19" s="96"/>
      <c r="I19" s="95">
        <f t="shared" si="7"/>
        <v>15928040</v>
      </c>
      <c r="J19" s="95">
        <f t="shared" ref="J19" si="8">SUM(J14:J18)</f>
        <v>22571960</v>
      </c>
      <c r="K19" s="95">
        <f t="shared" ref="K19" si="9">SUM(K14:K18)</f>
        <v>38500000</v>
      </c>
      <c r="L19" s="21"/>
    </row>
    <row r="20" spans="1:17" ht="12" customHeight="1">
      <c r="A20" s="21"/>
      <c r="B20" s="24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7" ht="20.100000000000001" customHeight="1">
      <c r="A21" s="3"/>
      <c r="B21" s="20" t="s">
        <v>135</v>
      </c>
      <c r="C21" s="3"/>
      <c r="D21" s="3"/>
      <c r="E21" s="3"/>
      <c r="F21" s="3"/>
      <c r="G21" s="3"/>
      <c r="H21" s="3"/>
      <c r="I21" s="3"/>
      <c r="J21" s="3"/>
      <c r="K21" s="17"/>
      <c r="L21" s="17" t="s">
        <v>140</v>
      </c>
    </row>
    <row r="22" spans="1:17" ht="36">
      <c r="A22" s="21"/>
      <c r="B22" s="22" t="s">
        <v>38</v>
      </c>
      <c r="C22" s="23" t="s">
        <v>47</v>
      </c>
      <c r="D22" s="23" t="s">
        <v>40</v>
      </c>
      <c r="E22" s="23" t="s">
        <v>41</v>
      </c>
      <c r="F22" s="23" t="s">
        <v>42</v>
      </c>
      <c r="G22" s="23" t="s">
        <v>43</v>
      </c>
      <c r="H22" s="23" t="s">
        <v>44</v>
      </c>
      <c r="I22" s="23" t="s">
        <v>45</v>
      </c>
      <c r="J22" s="23" t="s">
        <v>48</v>
      </c>
      <c r="K22" s="23" t="s">
        <v>49</v>
      </c>
      <c r="L22" s="23" t="s">
        <v>37</v>
      </c>
      <c r="N22" s="348"/>
      <c r="O22" s="350" t="s">
        <v>389</v>
      </c>
      <c r="P22" s="350" t="s">
        <v>388</v>
      </c>
      <c r="Q22" s="350" t="s">
        <v>390</v>
      </c>
    </row>
    <row r="23" spans="1:17" ht="30" customHeight="1">
      <c r="A23" s="376" t="s">
        <v>385</v>
      </c>
      <c r="B23" s="41" t="s">
        <v>445</v>
      </c>
      <c r="C23" s="134">
        <v>2438000</v>
      </c>
      <c r="D23" s="87">
        <v>117724360</v>
      </c>
      <c r="E23" s="87">
        <v>35804247</v>
      </c>
      <c r="F23" s="95">
        <f>D23-E23</f>
        <v>81920113</v>
      </c>
      <c r="G23" s="87">
        <v>29791000</v>
      </c>
      <c r="H23" s="97">
        <f>IF(G23="","",IF(G23=0,0,ROUND((C23/G23) * 100, 5)))</f>
        <v>8.1836800000000007</v>
      </c>
      <c r="I23" s="95">
        <f>ROUND((F23*H23)/100,0)</f>
        <v>6704080</v>
      </c>
      <c r="J23" s="135"/>
      <c r="K23" s="95">
        <f t="shared" ref="K23" si="10">C23-J23</f>
        <v>2438000</v>
      </c>
      <c r="L23" s="87">
        <v>2438000</v>
      </c>
      <c r="N23" s="348" t="s">
        <v>384</v>
      </c>
      <c r="O23" s="349">
        <f>SUMIF(A5:A9,N23,E5:E9)+SUMIF(A14:A18,N23,C14:C18)+SUMIF(A23:A42,N23,K23:K42)</f>
        <v>0</v>
      </c>
      <c r="P23" s="349" t="str">
        <f>一般会計等貸借対照表!N41</f>
        <v>-</v>
      </c>
      <c r="Q23" s="353" t="str">
        <f>IF(O23=P23,"OK",O23-P23)</f>
        <v>OK</v>
      </c>
    </row>
    <row r="24" spans="1:17" ht="30" customHeight="1">
      <c r="A24" s="376" t="s">
        <v>385</v>
      </c>
      <c r="B24" s="41" t="s">
        <v>446</v>
      </c>
      <c r="C24" s="134">
        <v>1600000</v>
      </c>
      <c r="D24" s="87">
        <v>213142428</v>
      </c>
      <c r="E24" s="87">
        <v>12680617</v>
      </c>
      <c r="F24" s="95">
        <f t="shared" ref="F24:F42" si="11">D24-E24</f>
        <v>200461811</v>
      </c>
      <c r="G24" s="87">
        <v>100000000</v>
      </c>
      <c r="H24" s="97">
        <f t="shared" ref="H24:H42" si="12">IF(G24="","",IF(G24=0,0,ROUND((C24/G24) * 100, 5)))</f>
        <v>1.6</v>
      </c>
      <c r="I24" s="95">
        <f t="shared" ref="I24:I42" si="13">ROUND((F24*H24)/100,0)</f>
        <v>3207389</v>
      </c>
      <c r="J24" s="135"/>
      <c r="K24" s="95">
        <f t="shared" ref="K24:K42" si="14">C24-J24</f>
        <v>1600000</v>
      </c>
      <c r="L24" s="87">
        <v>1600000</v>
      </c>
      <c r="N24" s="348" t="s">
        <v>385</v>
      </c>
      <c r="O24" s="349">
        <f>SUMIF(A5:A9,N24,E5:E9)+SUMIF(A14:A18,N24,C14:C18)+SUMIF(A23:A42,N24,K23:K42)</f>
        <v>65166444</v>
      </c>
      <c r="P24" s="349">
        <f>一般会計等貸借対照表!N42</f>
        <v>65166444</v>
      </c>
      <c r="Q24" s="353" t="str">
        <f t="shared" ref="Q24:Q25" si="15">IF(O24=P24,"OK",O24-P24)</f>
        <v>OK</v>
      </c>
    </row>
    <row r="25" spans="1:17" ht="30" customHeight="1">
      <c r="A25" s="376" t="s">
        <v>385</v>
      </c>
      <c r="B25" s="41" t="s">
        <v>447</v>
      </c>
      <c r="C25" s="134">
        <v>2587000</v>
      </c>
      <c r="D25" s="87" t="s">
        <v>488</v>
      </c>
      <c r="E25" s="87" t="s">
        <v>205</v>
      </c>
      <c r="F25" s="95" t="s">
        <v>205</v>
      </c>
      <c r="G25" s="87" t="s">
        <v>205</v>
      </c>
      <c r="H25" s="97" t="s">
        <v>205</v>
      </c>
      <c r="I25" s="95" t="s">
        <v>205</v>
      </c>
      <c r="J25" s="135"/>
      <c r="K25" s="95">
        <f t="shared" si="14"/>
        <v>2587000</v>
      </c>
      <c r="L25" s="87">
        <v>2587000</v>
      </c>
      <c r="N25" s="348" t="s">
        <v>386</v>
      </c>
      <c r="O25" s="349">
        <f>SUMIF(A5:A9,N25,E5:E9)+SUMIF(A14:A18,N25,C14:C18)+SUMIF(A23:A42,N25,K23:K42)</f>
        <v>0</v>
      </c>
      <c r="P25" s="349" t="str">
        <f>一般会計等貸借対照表!N43</f>
        <v>-</v>
      </c>
      <c r="Q25" s="353" t="str">
        <f t="shared" si="15"/>
        <v>OK</v>
      </c>
    </row>
    <row r="26" spans="1:17" ht="30" customHeight="1">
      <c r="A26" s="376" t="s">
        <v>385</v>
      </c>
      <c r="B26" s="41" t="s">
        <v>448</v>
      </c>
      <c r="C26" s="134">
        <v>1390000</v>
      </c>
      <c r="D26" s="87">
        <v>202831070990</v>
      </c>
      <c r="E26" s="87">
        <v>194782917078</v>
      </c>
      <c r="F26" s="95">
        <f t="shared" si="11"/>
        <v>8048153912</v>
      </c>
      <c r="G26" s="87">
        <v>4545200000</v>
      </c>
      <c r="H26" s="97">
        <f t="shared" si="12"/>
        <v>3.058E-2</v>
      </c>
      <c r="I26" s="95">
        <f t="shared" si="13"/>
        <v>2461125</v>
      </c>
      <c r="J26" s="135"/>
      <c r="K26" s="95">
        <f t="shared" si="14"/>
        <v>1390000</v>
      </c>
      <c r="L26" s="87">
        <v>1390000</v>
      </c>
      <c r="N26" s="348" t="s">
        <v>387</v>
      </c>
      <c r="O26" s="349">
        <f>J19</f>
        <v>22571960</v>
      </c>
      <c r="P26" s="349">
        <f>一般会計等貸借対照表!N44</f>
        <v>-22571960</v>
      </c>
      <c r="Q26" s="353" t="str">
        <f>IF(O26=-P26,"OK",O26+P26)</f>
        <v>OK</v>
      </c>
    </row>
    <row r="27" spans="1:17" ht="30" customHeight="1">
      <c r="A27" s="376" t="s">
        <v>385</v>
      </c>
      <c r="B27" s="41" t="s">
        <v>449</v>
      </c>
      <c r="C27" s="134">
        <v>160000</v>
      </c>
      <c r="D27" s="87">
        <v>3454645415</v>
      </c>
      <c r="E27" s="87">
        <v>605104114</v>
      </c>
      <c r="F27" s="95">
        <f t="shared" si="11"/>
        <v>2849541301</v>
      </c>
      <c r="G27" s="87">
        <v>2672637799</v>
      </c>
      <c r="H27" s="97">
        <f t="shared" si="12"/>
        <v>5.9899999999999997E-3</v>
      </c>
      <c r="I27" s="95">
        <f t="shared" si="13"/>
        <v>170688</v>
      </c>
      <c r="J27" s="135"/>
      <c r="K27" s="95">
        <f t="shared" si="14"/>
        <v>160000</v>
      </c>
      <c r="L27" s="87">
        <v>160000</v>
      </c>
    </row>
    <row r="28" spans="1:17" ht="30" customHeight="1">
      <c r="A28" s="376" t="s">
        <v>385</v>
      </c>
      <c r="B28" s="41" t="s">
        <v>450</v>
      </c>
      <c r="C28" s="134">
        <v>22444</v>
      </c>
      <c r="D28" s="87">
        <v>31638822983</v>
      </c>
      <c r="E28" s="87">
        <v>31448573820</v>
      </c>
      <c r="F28" s="95">
        <f t="shared" si="11"/>
        <v>190249163</v>
      </c>
      <c r="G28" s="87">
        <v>800284033</v>
      </c>
      <c r="H28" s="97">
        <f t="shared" si="12"/>
        <v>2.8E-3</v>
      </c>
      <c r="I28" s="95">
        <f t="shared" si="13"/>
        <v>5327</v>
      </c>
      <c r="J28" s="135"/>
      <c r="K28" s="95">
        <f t="shared" si="14"/>
        <v>22444</v>
      </c>
      <c r="L28" s="87">
        <v>100000</v>
      </c>
    </row>
    <row r="29" spans="1:17" ht="30" customHeight="1">
      <c r="A29" s="376" t="s">
        <v>385</v>
      </c>
      <c r="B29" s="41" t="s">
        <v>451</v>
      </c>
      <c r="C29" s="134">
        <v>6400000</v>
      </c>
      <c r="D29" s="87">
        <v>259249255737</v>
      </c>
      <c r="E29" s="87">
        <v>251430584512</v>
      </c>
      <c r="F29" s="95">
        <f t="shared" si="11"/>
        <v>7818671225</v>
      </c>
      <c r="G29" s="87">
        <v>7818671225</v>
      </c>
      <c r="H29" s="97">
        <f t="shared" si="12"/>
        <v>8.1860000000000002E-2</v>
      </c>
      <c r="I29" s="95">
        <f t="shared" si="13"/>
        <v>6400364</v>
      </c>
      <c r="J29" s="135"/>
      <c r="K29" s="95">
        <f t="shared" si="14"/>
        <v>6400000</v>
      </c>
      <c r="L29" s="87">
        <v>6400000</v>
      </c>
    </row>
    <row r="30" spans="1:17" ht="30" customHeight="1">
      <c r="A30" s="376" t="s">
        <v>385</v>
      </c>
      <c r="B30" s="41" t="s">
        <v>452</v>
      </c>
      <c r="C30" s="134">
        <v>30000</v>
      </c>
      <c r="D30" s="87">
        <v>45064365086</v>
      </c>
      <c r="E30" s="87">
        <v>39654647568</v>
      </c>
      <c r="F30" s="95">
        <f t="shared" si="11"/>
        <v>5409717518</v>
      </c>
      <c r="G30" s="87">
        <v>683930000</v>
      </c>
      <c r="H30" s="97">
        <f t="shared" si="12"/>
        <v>4.3899999999999998E-3</v>
      </c>
      <c r="I30" s="95">
        <f t="shared" si="13"/>
        <v>237487</v>
      </c>
      <c r="J30" s="135"/>
      <c r="K30" s="95">
        <f t="shared" si="14"/>
        <v>30000</v>
      </c>
      <c r="L30" s="87">
        <v>30000</v>
      </c>
    </row>
    <row r="31" spans="1:17" ht="30" customHeight="1">
      <c r="A31" s="376" t="s">
        <v>385</v>
      </c>
      <c r="B31" s="41" t="s">
        <v>453</v>
      </c>
      <c r="C31" s="134">
        <v>1011000</v>
      </c>
      <c r="D31" s="87">
        <v>1993316469</v>
      </c>
      <c r="E31" s="87">
        <v>1295182012</v>
      </c>
      <c r="F31" s="95">
        <f t="shared" si="11"/>
        <v>698134457</v>
      </c>
      <c r="G31" s="87">
        <v>534056480</v>
      </c>
      <c r="H31" s="97">
        <f t="shared" si="12"/>
        <v>0.18931000000000001</v>
      </c>
      <c r="I31" s="95">
        <f t="shared" si="13"/>
        <v>1321638</v>
      </c>
      <c r="J31" s="135"/>
      <c r="K31" s="95">
        <f t="shared" si="14"/>
        <v>1011000</v>
      </c>
      <c r="L31" s="87">
        <v>1011000</v>
      </c>
    </row>
    <row r="32" spans="1:17" ht="30" customHeight="1">
      <c r="A32" s="376" t="s">
        <v>385</v>
      </c>
      <c r="B32" s="41" t="s">
        <v>454</v>
      </c>
      <c r="C32" s="134">
        <v>2334000</v>
      </c>
      <c r="D32" s="87">
        <v>2816464334</v>
      </c>
      <c r="E32" s="87">
        <v>118868136</v>
      </c>
      <c r="F32" s="95">
        <f t="shared" si="11"/>
        <v>2697596198</v>
      </c>
      <c r="G32" s="87">
        <v>2688440288</v>
      </c>
      <c r="H32" s="97">
        <f t="shared" si="12"/>
        <v>8.6819999999999994E-2</v>
      </c>
      <c r="I32" s="95">
        <f t="shared" si="13"/>
        <v>2342053</v>
      </c>
      <c r="J32" s="135"/>
      <c r="K32" s="95">
        <f t="shared" si="14"/>
        <v>2334000</v>
      </c>
      <c r="L32" s="87">
        <v>2334000</v>
      </c>
    </row>
    <row r="33" spans="1:12" ht="30" customHeight="1">
      <c r="A33" s="376" t="s">
        <v>385</v>
      </c>
      <c r="B33" s="41" t="s">
        <v>455</v>
      </c>
      <c r="C33" s="134">
        <v>150000</v>
      </c>
      <c r="D33" s="87">
        <v>598130980</v>
      </c>
      <c r="E33" s="87">
        <v>7209153</v>
      </c>
      <c r="F33" s="95">
        <f t="shared" si="11"/>
        <v>590921827</v>
      </c>
      <c r="G33" s="87">
        <v>573126596</v>
      </c>
      <c r="H33" s="97">
        <f t="shared" si="12"/>
        <v>2.6169999999999999E-2</v>
      </c>
      <c r="I33" s="95">
        <f t="shared" si="13"/>
        <v>154644</v>
      </c>
      <c r="J33" s="135"/>
      <c r="K33" s="95">
        <f t="shared" si="14"/>
        <v>150000</v>
      </c>
      <c r="L33" s="87">
        <v>150000</v>
      </c>
    </row>
    <row r="34" spans="1:12" ht="30" customHeight="1">
      <c r="A34" s="376" t="s">
        <v>385</v>
      </c>
      <c r="B34" s="41" t="s">
        <v>456</v>
      </c>
      <c r="C34" s="134">
        <v>34000</v>
      </c>
      <c r="D34" s="87">
        <v>2983765089</v>
      </c>
      <c r="E34" s="87">
        <v>735135961</v>
      </c>
      <c r="F34" s="95">
        <f t="shared" si="11"/>
        <v>2248629128</v>
      </c>
      <c r="G34" s="87">
        <v>412600000</v>
      </c>
      <c r="H34" s="97">
        <f t="shared" si="12"/>
        <v>8.2400000000000008E-3</v>
      </c>
      <c r="I34" s="95">
        <f t="shared" si="13"/>
        <v>185287</v>
      </c>
      <c r="J34" s="135"/>
      <c r="K34" s="95">
        <f t="shared" si="14"/>
        <v>34000</v>
      </c>
      <c r="L34" s="87">
        <v>34000</v>
      </c>
    </row>
    <row r="35" spans="1:12" ht="30" customHeight="1">
      <c r="A35" s="376" t="s">
        <v>385</v>
      </c>
      <c r="B35" s="41" t="s">
        <v>457</v>
      </c>
      <c r="C35" s="134">
        <v>323000</v>
      </c>
      <c r="D35" s="87">
        <v>567945126</v>
      </c>
      <c r="E35" s="87">
        <v>2849075</v>
      </c>
      <c r="F35" s="95">
        <f t="shared" si="11"/>
        <v>565096051</v>
      </c>
      <c r="G35" s="87">
        <v>36804000</v>
      </c>
      <c r="H35" s="97">
        <f t="shared" si="12"/>
        <v>0.87761999999999996</v>
      </c>
      <c r="I35" s="95">
        <f t="shared" si="13"/>
        <v>4959396</v>
      </c>
      <c r="J35" s="135"/>
      <c r="K35" s="95">
        <f t="shared" si="14"/>
        <v>323000</v>
      </c>
      <c r="L35" s="87">
        <v>323000</v>
      </c>
    </row>
    <row r="36" spans="1:12" ht="30" customHeight="1">
      <c r="A36" s="376" t="s">
        <v>385</v>
      </c>
      <c r="B36" s="41" t="s">
        <v>458</v>
      </c>
      <c r="C36" s="134">
        <v>1100000</v>
      </c>
      <c r="D36" s="87">
        <v>3158355577</v>
      </c>
      <c r="E36" s="87">
        <v>7395955</v>
      </c>
      <c r="F36" s="95">
        <f t="shared" si="11"/>
        <v>3150959622</v>
      </c>
      <c r="G36" s="87">
        <v>118670000</v>
      </c>
      <c r="H36" s="97">
        <f t="shared" si="12"/>
        <v>0.92693999999999999</v>
      </c>
      <c r="I36" s="95">
        <f t="shared" si="13"/>
        <v>29207505</v>
      </c>
      <c r="J36" s="135"/>
      <c r="K36" s="95">
        <f t="shared" si="14"/>
        <v>1100000</v>
      </c>
      <c r="L36" s="87">
        <v>1100000</v>
      </c>
    </row>
    <row r="37" spans="1:12" ht="30" customHeight="1">
      <c r="A37" s="376" t="s">
        <v>385</v>
      </c>
      <c r="B37" s="41" t="s">
        <v>459</v>
      </c>
      <c r="C37" s="134">
        <v>5000</v>
      </c>
      <c r="D37" s="87">
        <v>7689205453</v>
      </c>
      <c r="E37" s="87">
        <v>2081691817</v>
      </c>
      <c r="F37" s="95">
        <f t="shared" si="11"/>
        <v>5607513636</v>
      </c>
      <c r="G37" s="87">
        <v>6000000</v>
      </c>
      <c r="H37" s="97">
        <f t="shared" si="12"/>
        <v>8.3330000000000001E-2</v>
      </c>
      <c r="I37" s="95">
        <f t="shared" si="13"/>
        <v>4672741</v>
      </c>
      <c r="J37" s="135"/>
      <c r="K37" s="95">
        <f t="shared" si="14"/>
        <v>5000</v>
      </c>
      <c r="L37" s="87">
        <v>5000</v>
      </c>
    </row>
    <row r="38" spans="1:12" ht="30" customHeight="1">
      <c r="A38" s="376" t="s">
        <v>385</v>
      </c>
      <c r="B38" s="41" t="s">
        <v>460</v>
      </c>
      <c r="C38" s="134">
        <v>500000</v>
      </c>
      <c r="D38" s="87">
        <v>24346700000000</v>
      </c>
      <c r="E38" s="87">
        <v>24022803000000</v>
      </c>
      <c r="F38" s="95">
        <f t="shared" si="11"/>
        <v>323897000000</v>
      </c>
      <c r="G38" s="87">
        <v>16602000000</v>
      </c>
      <c r="H38" s="97">
        <f t="shared" si="12"/>
        <v>3.0100000000000001E-3</v>
      </c>
      <c r="I38" s="95">
        <f t="shared" si="13"/>
        <v>9749300</v>
      </c>
      <c r="J38" s="135"/>
      <c r="K38" s="95">
        <f t="shared" si="14"/>
        <v>500000</v>
      </c>
      <c r="L38" s="87">
        <v>500000</v>
      </c>
    </row>
    <row r="39" spans="1:12" ht="30" customHeight="1">
      <c r="A39" s="376" t="s">
        <v>385</v>
      </c>
      <c r="B39" s="41" t="s">
        <v>461</v>
      </c>
      <c r="C39" s="134">
        <v>6582000</v>
      </c>
      <c r="D39" s="87" t="s">
        <v>488</v>
      </c>
      <c r="E39" s="87" t="s">
        <v>205</v>
      </c>
      <c r="F39" s="95" t="s">
        <v>205</v>
      </c>
      <c r="G39" s="87" t="s">
        <v>205</v>
      </c>
      <c r="H39" s="97" t="s">
        <v>205</v>
      </c>
      <c r="I39" s="95" t="s">
        <v>205</v>
      </c>
      <c r="J39" s="135"/>
      <c r="K39" s="95">
        <f t="shared" si="14"/>
        <v>6582000</v>
      </c>
      <c r="L39" s="87">
        <v>6582000</v>
      </c>
    </row>
    <row r="40" spans="1:12" ht="30" hidden="1" customHeight="1">
      <c r="A40" s="376"/>
      <c r="B40" s="41"/>
      <c r="C40" s="134"/>
      <c r="D40" s="87"/>
      <c r="E40" s="87"/>
      <c r="F40" s="95">
        <f t="shared" si="11"/>
        <v>0</v>
      </c>
      <c r="G40" s="87"/>
      <c r="H40" s="97" t="str">
        <f t="shared" si="12"/>
        <v/>
      </c>
      <c r="I40" s="95">
        <f t="shared" si="13"/>
        <v>0</v>
      </c>
      <c r="J40" s="135"/>
      <c r="K40" s="95">
        <f t="shared" si="14"/>
        <v>0</v>
      </c>
      <c r="L40" s="87"/>
    </row>
    <row r="41" spans="1:12" ht="30" hidden="1" customHeight="1">
      <c r="A41" s="376"/>
      <c r="B41" s="41"/>
      <c r="C41" s="134"/>
      <c r="D41" s="87"/>
      <c r="E41" s="87"/>
      <c r="F41" s="95">
        <f t="shared" si="11"/>
        <v>0</v>
      </c>
      <c r="G41" s="87"/>
      <c r="H41" s="97" t="str">
        <f t="shared" si="12"/>
        <v/>
      </c>
      <c r="I41" s="95">
        <f t="shared" si="13"/>
        <v>0</v>
      </c>
      <c r="J41" s="135"/>
      <c r="K41" s="95">
        <f t="shared" si="14"/>
        <v>0</v>
      </c>
      <c r="L41" s="87"/>
    </row>
    <row r="42" spans="1:12" ht="30" hidden="1" customHeight="1">
      <c r="A42" s="376"/>
      <c r="B42" s="41"/>
      <c r="C42" s="134"/>
      <c r="D42" s="87"/>
      <c r="E42" s="87"/>
      <c r="F42" s="95">
        <f t="shared" si="11"/>
        <v>0</v>
      </c>
      <c r="G42" s="87"/>
      <c r="H42" s="97" t="str">
        <f t="shared" si="12"/>
        <v/>
      </c>
      <c r="I42" s="95">
        <f t="shared" si="13"/>
        <v>0</v>
      </c>
      <c r="J42" s="135"/>
      <c r="K42" s="95">
        <f t="shared" si="14"/>
        <v>0</v>
      </c>
      <c r="L42" s="87"/>
    </row>
    <row r="43" spans="1:12" ht="30" customHeight="1">
      <c r="A43" s="21"/>
      <c r="B43" s="22" t="s">
        <v>7</v>
      </c>
      <c r="C43" s="95">
        <f>SUM(C23:C42)</f>
        <v>26666444</v>
      </c>
      <c r="D43" s="95">
        <f>SUM(D23:D42)</f>
        <v>24909076210027</v>
      </c>
      <c r="E43" s="95">
        <f>SUM(E23:E42)</f>
        <v>24545021644065</v>
      </c>
      <c r="F43" s="95">
        <f>SUM(F23:F42)</f>
        <v>364054565962</v>
      </c>
      <c r="G43" s="95">
        <f>SUM(G23:G42)</f>
        <v>37622211421</v>
      </c>
      <c r="H43" s="96"/>
      <c r="I43" s="95">
        <f>SUM(I23:I42)</f>
        <v>71779024</v>
      </c>
      <c r="J43" s="136">
        <f>SUM(J23:J42)</f>
        <v>0</v>
      </c>
      <c r="K43" s="95">
        <f>SUM(K23:K42)</f>
        <v>26666444</v>
      </c>
      <c r="L43" s="95">
        <f>SUM(L23:L42)</f>
        <v>26744000</v>
      </c>
    </row>
  </sheetData>
  <phoneticPr fontId="5"/>
  <dataValidations count="1">
    <dataValidation type="list" allowBlank="1" showInputMessage="1" showErrorMessage="1" sqref="A5:A9 A14:A18 A23:A42" xr:uid="{87089EFB-661B-4D69-BFD2-F239609EAB80}">
      <formula1>$N$23:$N$25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scale="67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4">
    <pageSetUpPr fitToPage="1"/>
  </sheetPr>
  <dimension ref="A1:M21"/>
  <sheetViews>
    <sheetView view="pageBreakPreview" topLeftCell="B2" zoomScaleNormal="100" zoomScaleSheetLayoutView="100" workbookViewId="0">
      <selection activeCell="F32" sqref="F32"/>
    </sheetView>
  </sheetViews>
  <sheetFormatPr defaultRowHeight="13.5"/>
  <cols>
    <col min="1" max="1" width="11.375" hidden="1" customWidth="1"/>
    <col min="2" max="2" width="40.625" customWidth="1"/>
    <col min="3" max="8" width="15.625" customWidth="1"/>
    <col min="10" max="10" width="14.25" bestFit="1" customWidth="1"/>
    <col min="11" max="12" width="11.5" bestFit="1" customWidth="1"/>
    <col min="13" max="13" width="13.125" bestFit="1" customWidth="1"/>
  </cols>
  <sheetData>
    <row r="1" spans="1:13" ht="45" hidden="1" customHeight="1"/>
    <row r="2" spans="1:13" ht="18.75" customHeight="1">
      <c r="A2" s="3"/>
      <c r="B2" s="137" t="s">
        <v>174</v>
      </c>
      <c r="C2" s="25"/>
      <c r="D2" s="25"/>
      <c r="E2" s="25"/>
      <c r="F2" s="25"/>
      <c r="G2" s="25"/>
      <c r="H2" s="47" t="s">
        <v>173</v>
      </c>
    </row>
    <row r="3" spans="1:13" s="1" customFormat="1" ht="17.45" customHeight="1">
      <c r="A3" s="21"/>
      <c r="B3" s="539" t="s">
        <v>50</v>
      </c>
      <c r="C3" s="540" t="s">
        <v>5</v>
      </c>
      <c r="D3" s="540" t="s">
        <v>3</v>
      </c>
      <c r="E3" s="540" t="s">
        <v>1</v>
      </c>
      <c r="F3" s="540" t="s">
        <v>2</v>
      </c>
      <c r="G3" s="542" t="s">
        <v>136</v>
      </c>
      <c r="H3" s="537" t="s">
        <v>51</v>
      </c>
    </row>
    <row r="4" spans="1:13" s="26" customFormat="1" ht="17.45" customHeight="1">
      <c r="A4" s="24"/>
      <c r="B4" s="539"/>
      <c r="C4" s="541"/>
      <c r="D4" s="541"/>
      <c r="E4" s="541"/>
      <c r="F4" s="541"/>
      <c r="G4" s="543"/>
      <c r="H4" s="538"/>
      <c r="J4" s="1"/>
      <c r="K4" s="1"/>
      <c r="L4" s="1"/>
      <c r="M4" s="1"/>
    </row>
    <row r="5" spans="1:13" s="1" customFormat="1" ht="30" customHeight="1">
      <c r="A5" s="376" t="s">
        <v>211</v>
      </c>
      <c r="B5" s="41" t="s">
        <v>427</v>
      </c>
      <c r="C5" s="98">
        <f>1177357620-D5</f>
        <v>677602620</v>
      </c>
      <c r="D5" s="98">
        <v>499755000</v>
      </c>
      <c r="E5" s="98">
        <v>0</v>
      </c>
      <c r="F5" s="98">
        <v>0</v>
      </c>
      <c r="G5" s="99">
        <f t="shared" ref="G5:G20" si="0">SUM(C5:F5)</f>
        <v>1177357620</v>
      </c>
      <c r="H5" s="98">
        <f>G5</f>
        <v>1177357620</v>
      </c>
      <c r="J5" s="149"/>
      <c r="K5" s="159" t="s">
        <v>389</v>
      </c>
      <c r="L5" s="159" t="s">
        <v>388</v>
      </c>
      <c r="M5" s="159" t="s">
        <v>390</v>
      </c>
    </row>
    <row r="6" spans="1:13" s="1" customFormat="1" ht="30" customHeight="1">
      <c r="A6" s="376" t="s">
        <v>212</v>
      </c>
      <c r="B6" s="41" t="s">
        <v>428</v>
      </c>
      <c r="C6" s="98">
        <v>51633306</v>
      </c>
      <c r="D6" s="98">
        <v>0</v>
      </c>
      <c r="E6" s="98">
        <v>0</v>
      </c>
      <c r="F6" s="98">
        <v>0</v>
      </c>
      <c r="G6" s="99">
        <f t="shared" si="0"/>
        <v>51633306</v>
      </c>
      <c r="H6" s="98">
        <f>G6</f>
        <v>51633306</v>
      </c>
      <c r="J6" s="149" t="s">
        <v>211</v>
      </c>
      <c r="K6" s="351">
        <f>SUMIF($A$5:$A$20,J6,$G$5:$G$20)</f>
        <v>1177357620</v>
      </c>
      <c r="L6" s="352">
        <f>SUM(一般会計等貸借対照表!N57)</f>
        <v>1177357620</v>
      </c>
      <c r="M6" s="353" t="str">
        <f>IF(K6=L6,"OK",K6-L6)</f>
        <v>OK</v>
      </c>
    </row>
    <row r="7" spans="1:13" s="1" customFormat="1" ht="30" customHeight="1">
      <c r="A7" s="376" t="s">
        <v>208</v>
      </c>
      <c r="B7" s="41" t="s">
        <v>429</v>
      </c>
      <c r="C7" s="98">
        <v>11947586</v>
      </c>
      <c r="D7" s="98">
        <v>39420000</v>
      </c>
      <c r="E7" s="98">
        <v>0</v>
      </c>
      <c r="F7" s="98">
        <v>0</v>
      </c>
      <c r="G7" s="99">
        <f t="shared" si="0"/>
        <v>51367586</v>
      </c>
      <c r="H7" s="98">
        <f t="shared" ref="H7:H20" si="1">G7</f>
        <v>51367586</v>
      </c>
      <c r="J7" s="149" t="s">
        <v>212</v>
      </c>
      <c r="K7" s="351">
        <f>SUMIF($A$5:$A$20,J7,$G$5:$G$20)</f>
        <v>51633306</v>
      </c>
      <c r="L7" s="352">
        <f>一般会計等貸借対照表!N48+一般会計等貸借対照表!N58</f>
        <v>51633306</v>
      </c>
      <c r="M7" s="353" t="str">
        <f t="shared" ref="M7:M8" si="2">IF(K7=L7,"OK",K7-L7)</f>
        <v>OK</v>
      </c>
    </row>
    <row r="8" spans="1:13" s="1" customFormat="1" ht="30" customHeight="1">
      <c r="A8" s="376" t="s">
        <v>208</v>
      </c>
      <c r="B8" s="41" t="s">
        <v>430</v>
      </c>
      <c r="C8" s="98">
        <v>173956786</v>
      </c>
      <c r="D8" s="98">
        <v>0</v>
      </c>
      <c r="E8" s="98">
        <v>0</v>
      </c>
      <c r="F8" s="98">
        <v>0</v>
      </c>
      <c r="G8" s="99">
        <f t="shared" si="0"/>
        <v>173956786</v>
      </c>
      <c r="H8" s="98">
        <f t="shared" si="1"/>
        <v>173956786</v>
      </c>
      <c r="J8" s="149" t="s">
        <v>208</v>
      </c>
      <c r="K8" s="351">
        <f>SUMIF($A$5:$A$20,J8,$G$5:$G$20)</f>
        <v>421249078</v>
      </c>
      <c r="L8" s="352">
        <f>一般会計等貸借対照表!N49</f>
        <v>421249078</v>
      </c>
      <c r="M8" s="353" t="str">
        <f t="shared" si="2"/>
        <v>OK</v>
      </c>
    </row>
    <row r="9" spans="1:13" s="1" customFormat="1" ht="30" customHeight="1">
      <c r="A9" s="376" t="s">
        <v>208</v>
      </c>
      <c r="B9" s="41" t="s">
        <v>431</v>
      </c>
      <c r="C9" s="98">
        <v>13558923</v>
      </c>
      <c r="D9" s="98">
        <v>0</v>
      </c>
      <c r="E9" s="98">
        <v>67885000</v>
      </c>
      <c r="F9" s="98">
        <v>0</v>
      </c>
      <c r="G9" s="99">
        <f t="shared" si="0"/>
        <v>81443923</v>
      </c>
      <c r="H9" s="98">
        <f t="shared" si="1"/>
        <v>81443923</v>
      </c>
    </row>
    <row r="10" spans="1:13" s="1" customFormat="1" ht="30" customHeight="1">
      <c r="A10" s="376" t="s">
        <v>208</v>
      </c>
      <c r="B10" s="41" t="s">
        <v>432</v>
      </c>
      <c r="C10" s="98">
        <v>43835149</v>
      </c>
      <c r="D10" s="98">
        <v>0</v>
      </c>
      <c r="E10" s="98">
        <v>0</v>
      </c>
      <c r="F10" s="98">
        <v>0</v>
      </c>
      <c r="G10" s="99">
        <f t="shared" si="0"/>
        <v>43835149</v>
      </c>
      <c r="H10" s="98">
        <f t="shared" si="1"/>
        <v>43835149</v>
      </c>
    </row>
    <row r="11" spans="1:13" s="1" customFormat="1" ht="30" customHeight="1">
      <c r="A11" s="376" t="s">
        <v>208</v>
      </c>
      <c r="B11" s="41" t="s">
        <v>433</v>
      </c>
      <c r="C11" s="98">
        <v>66475634</v>
      </c>
      <c r="D11" s="98">
        <v>0</v>
      </c>
      <c r="E11" s="98">
        <v>0</v>
      </c>
      <c r="F11" s="98">
        <v>0</v>
      </c>
      <c r="G11" s="99">
        <f t="shared" si="0"/>
        <v>66475634</v>
      </c>
      <c r="H11" s="98">
        <f t="shared" si="1"/>
        <v>66475634</v>
      </c>
    </row>
    <row r="12" spans="1:13" s="1" customFormat="1" ht="30" customHeight="1">
      <c r="A12" s="376" t="s">
        <v>208</v>
      </c>
      <c r="B12" s="41" t="s">
        <v>434</v>
      </c>
      <c r="C12" s="98">
        <v>4170000</v>
      </c>
      <c r="D12" s="98">
        <v>0</v>
      </c>
      <c r="E12" s="98">
        <v>0</v>
      </c>
      <c r="F12" s="98">
        <v>0</v>
      </c>
      <c r="G12" s="99">
        <f t="shared" si="0"/>
        <v>4170000</v>
      </c>
      <c r="H12" s="98">
        <f t="shared" si="1"/>
        <v>4170000</v>
      </c>
    </row>
    <row r="13" spans="1:13" s="1" customFormat="1" ht="30" hidden="1" customHeight="1">
      <c r="A13" s="376"/>
      <c r="B13" s="41"/>
      <c r="C13" s="98"/>
      <c r="D13" s="98"/>
      <c r="E13" s="98"/>
      <c r="F13" s="98"/>
      <c r="G13" s="99">
        <f t="shared" si="0"/>
        <v>0</v>
      </c>
      <c r="H13" s="98">
        <f t="shared" si="1"/>
        <v>0</v>
      </c>
    </row>
    <row r="14" spans="1:13" s="1" customFormat="1" ht="30" hidden="1" customHeight="1">
      <c r="A14" s="376"/>
      <c r="B14" s="41"/>
      <c r="C14" s="98"/>
      <c r="D14" s="98"/>
      <c r="E14" s="98"/>
      <c r="F14" s="98"/>
      <c r="G14" s="99">
        <f t="shared" si="0"/>
        <v>0</v>
      </c>
      <c r="H14" s="98">
        <f t="shared" si="1"/>
        <v>0</v>
      </c>
    </row>
    <row r="15" spans="1:13" s="1" customFormat="1" ht="30" hidden="1" customHeight="1">
      <c r="A15" s="376"/>
      <c r="B15" s="41"/>
      <c r="C15" s="98"/>
      <c r="D15" s="98"/>
      <c r="E15" s="98"/>
      <c r="F15" s="98"/>
      <c r="G15" s="99">
        <f t="shared" si="0"/>
        <v>0</v>
      </c>
      <c r="H15" s="98">
        <f t="shared" si="1"/>
        <v>0</v>
      </c>
    </row>
    <row r="16" spans="1:13" s="1" customFormat="1" ht="30" hidden="1" customHeight="1">
      <c r="A16" s="376"/>
      <c r="B16" s="41"/>
      <c r="C16" s="98"/>
      <c r="D16" s="98"/>
      <c r="E16" s="98"/>
      <c r="F16" s="98"/>
      <c r="G16" s="99">
        <f t="shared" si="0"/>
        <v>0</v>
      </c>
      <c r="H16" s="98">
        <f t="shared" si="1"/>
        <v>0</v>
      </c>
    </row>
    <row r="17" spans="1:11" s="1" customFormat="1" ht="30" hidden="1" customHeight="1">
      <c r="A17" s="376"/>
      <c r="B17" s="41"/>
      <c r="C17" s="98"/>
      <c r="D17" s="98"/>
      <c r="E17" s="98"/>
      <c r="F17" s="98"/>
      <c r="G17" s="99">
        <f t="shared" si="0"/>
        <v>0</v>
      </c>
      <c r="H17" s="98">
        <f t="shared" si="1"/>
        <v>0</v>
      </c>
    </row>
    <row r="18" spans="1:11" s="1" customFormat="1" ht="30" hidden="1" customHeight="1">
      <c r="A18" s="376"/>
      <c r="B18" s="41"/>
      <c r="C18" s="98"/>
      <c r="D18" s="98"/>
      <c r="E18" s="98"/>
      <c r="F18" s="98"/>
      <c r="G18" s="99">
        <f t="shared" si="0"/>
        <v>0</v>
      </c>
      <c r="H18" s="98">
        <f>G18</f>
        <v>0</v>
      </c>
    </row>
    <row r="19" spans="1:11" s="1" customFormat="1" ht="30" hidden="1" customHeight="1">
      <c r="A19" s="376"/>
      <c r="B19" s="41"/>
      <c r="C19" s="98"/>
      <c r="D19" s="98"/>
      <c r="E19" s="98"/>
      <c r="F19" s="98"/>
      <c r="G19" s="99">
        <f t="shared" si="0"/>
        <v>0</v>
      </c>
      <c r="H19" s="98">
        <f t="shared" si="1"/>
        <v>0</v>
      </c>
      <c r="K19" s="158"/>
    </row>
    <row r="20" spans="1:11" s="1" customFormat="1" ht="30" hidden="1" customHeight="1">
      <c r="A20" s="376"/>
      <c r="B20" s="41"/>
      <c r="C20" s="98"/>
      <c r="D20" s="98"/>
      <c r="E20" s="98"/>
      <c r="F20" s="98"/>
      <c r="G20" s="99">
        <f t="shared" si="0"/>
        <v>0</v>
      </c>
      <c r="H20" s="98">
        <f t="shared" si="1"/>
        <v>0</v>
      </c>
    </row>
    <row r="21" spans="1:11" s="1" customFormat="1" ht="30" customHeight="1">
      <c r="A21" s="21"/>
      <c r="B21" s="40" t="s">
        <v>7</v>
      </c>
      <c r="C21" s="100">
        <f>SUM(C5:C20)</f>
        <v>1043180004</v>
      </c>
      <c r="D21" s="100">
        <f>SUM(D5:D20)</f>
        <v>539175000</v>
      </c>
      <c r="E21" s="100">
        <f t="shared" ref="E21:H21" si="3">SUM(E5:E20)</f>
        <v>67885000</v>
      </c>
      <c r="F21" s="100">
        <f t="shared" si="3"/>
        <v>0</v>
      </c>
      <c r="G21" s="100">
        <f t="shared" si="3"/>
        <v>1650240004</v>
      </c>
      <c r="H21" s="100">
        <f t="shared" si="3"/>
        <v>1650240004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5"/>
  <dataValidations count="1">
    <dataValidation type="list" allowBlank="1" showInputMessage="1" showErrorMessage="1" sqref="A5:A20" xr:uid="{4767468B-7F84-42B7-9B71-52CC285D8A46}">
      <formula1>$J$5:$J$8</formula1>
    </dataValidation>
  </dataValidations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5"/>
  <dimension ref="A1:L18"/>
  <sheetViews>
    <sheetView view="pageBreakPreview" topLeftCell="C2" zoomScaleNormal="100" zoomScaleSheetLayoutView="100" workbookViewId="0">
      <selection activeCell="K27" sqref="K27"/>
    </sheetView>
  </sheetViews>
  <sheetFormatPr defaultRowHeight="13.5"/>
  <cols>
    <col min="1" max="1" width="4.625" hidden="1" customWidth="1"/>
    <col min="2" max="2" width="40.625" customWidth="1"/>
    <col min="3" max="7" width="18.625" customWidth="1"/>
    <col min="8" max="8" width="7.375" customWidth="1"/>
    <col min="9" max="9" width="18.125" bestFit="1" customWidth="1"/>
    <col min="10" max="12" width="13.25" customWidth="1"/>
  </cols>
  <sheetData>
    <row r="1" spans="2:12" ht="45" hidden="1" customHeight="1"/>
    <row r="2" spans="2:12" ht="19.5" customHeight="1">
      <c r="B2" s="46" t="s">
        <v>56</v>
      </c>
      <c r="C2" s="27"/>
      <c r="D2" s="27"/>
      <c r="E2" s="27"/>
      <c r="F2" s="27"/>
      <c r="G2" s="27" t="s">
        <v>175</v>
      </c>
      <c r="H2" s="2"/>
      <c r="I2" s="2"/>
    </row>
    <row r="3" spans="2:12" s="1" customFormat="1" ht="21" customHeight="1">
      <c r="B3" s="544" t="s">
        <v>52</v>
      </c>
      <c r="C3" s="546" t="s">
        <v>4</v>
      </c>
      <c r="D3" s="547"/>
      <c r="E3" s="546" t="s">
        <v>6</v>
      </c>
      <c r="F3" s="547"/>
      <c r="G3" s="544" t="s">
        <v>53</v>
      </c>
    </row>
    <row r="4" spans="2:12" s="1" customFormat="1" ht="30.75" customHeight="1">
      <c r="B4" s="545"/>
      <c r="C4" s="39" t="s">
        <v>54</v>
      </c>
      <c r="D4" s="28" t="s">
        <v>55</v>
      </c>
      <c r="E4" s="39" t="s">
        <v>54</v>
      </c>
      <c r="F4" s="28" t="s">
        <v>55</v>
      </c>
      <c r="G4" s="545"/>
      <c r="I4" s="149"/>
      <c r="J4" s="159" t="s">
        <v>389</v>
      </c>
      <c r="K4" s="159" t="s">
        <v>388</v>
      </c>
      <c r="L4" s="159" t="s">
        <v>390</v>
      </c>
    </row>
    <row r="5" spans="2:12" s="1" customFormat="1" ht="20.100000000000001" customHeight="1">
      <c r="B5" s="148" t="s">
        <v>184</v>
      </c>
      <c r="C5" s="101"/>
      <c r="D5" s="101"/>
      <c r="E5" s="101"/>
      <c r="F5" s="101"/>
      <c r="G5" s="102"/>
      <c r="I5" s="149" t="s">
        <v>391</v>
      </c>
      <c r="J5" s="352">
        <f>C17</f>
        <v>0</v>
      </c>
      <c r="K5" s="352" t="str">
        <f>一般会計等貸借対照表!N46</f>
        <v>-</v>
      </c>
      <c r="L5" s="353" t="str">
        <f>IF(J5=K5,"OK",J5-K5)</f>
        <v>OK</v>
      </c>
    </row>
    <row r="6" spans="2:12" s="1" customFormat="1" ht="20.100000000000001" customHeight="1">
      <c r="B6" s="148" t="s">
        <v>185</v>
      </c>
      <c r="C6" s="101"/>
      <c r="D6" s="101"/>
      <c r="E6" s="101"/>
      <c r="F6" s="101"/>
      <c r="G6" s="102"/>
      <c r="I6" s="149" t="s">
        <v>393</v>
      </c>
      <c r="J6" s="352">
        <f>未収金及び長期延滞債権!D35-D17</f>
        <v>1507946</v>
      </c>
      <c r="K6" s="352">
        <f>一般会計等貸借対照表!N51</f>
        <v>-1507946</v>
      </c>
      <c r="L6" s="353" t="str">
        <f>IF(J6=-K6,"OK",J6+K6)</f>
        <v>OK</v>
      </c>
    </row>
    <row r="7" spans="2:12" s="1" customFormat="1" ht="20.100000000000001" customHeight="1">
      <c r="B7" s="149" t="s">
        <v>186</v>
      </c>
      <c r="C7" s="101"/>
      <c r="D7" s="101"/>
      <c r="E7" s="101"/>
      <c r="F7" s="101"/>
      <c r="G7" s="102"/>
      <c r="I7" s="149" t="s">
        <v>392</v>
      </c>
      <c r="J7" s="352">
        <f>E17</f>
        <v>0</v>
      </c>
      <c r="K7" s="352" t="str">
        <f>一般会計等貸借対照表!N55</f>
        <v>-</v>
      </c>
      <c r="L7" s="353" t="str">
        <f t="shared" ref="L7" si="0">IF(J7=K7,"OK",J7-K7)</f>
        <v>OK</v>
      </c>
    </row>
    <row r="8" spans="2:12" s="1" customFormat="1" ht="20.100000000000001" customHeight="1">
      <c r="B8" s="148" t="s">
        <v>185</v>
      </c>
      <c r="C8" s="101"/>
      <c r="D8" s="101"/>
      <c r="E8" s="101"/>
      <c r="F8" s="101"/>
      <c r="G8" s="102"/>
      <c r="I8" s="149" t="s">
        <v>394</v>
      </c>
      <c r="J8" s="352">
        <f>未収金及び長期延滞債権!H35-F17</f>
        <v>371394</v>
      </c>
      <c r="K8" s="352">
        <f>一般会計等貸借対照表!N61</f>
        <v>-371394</v>
      </c>
      <c r="L8" s="353" t="str">
        <f>IF(J8=-K8,"OK",J8+K8)</f>
        <v>OK</v>
      </c>
    </row>
    <row r="9" spans="2:12" s="1" customFormat="1" ht="20.100000000000001" customHeight="1">
      <c r="B9" s="149" t="s">
        <v>187</v>
      </c>
      <c r="C9" s="101"/>
      <c r="D9" s="101"/>
      <c r="E9" s="101"/>
      <c r="F9" s="101"/>
      <c r="G9" s="102"/>
    </row>
    <row r="10" spans="2:12" s="1" customFormat="1" ht="20.100000000000001" customHeight="1">
      <c r="B10" s="148" t="s">
        <v>185</v>
      </c>
      <c r="C10" s="101"/>
      <c r="D10" s="101"/>
      <c r="E10" s="101"/>
      <c r="F10" s="101"/>
      <c r="G10" s="102"/>
    </row>
    <row r="11" spans="2:12" s="1" customFormat="1" ht="20.100000000000001" customHeight="1">
      <c r="B11" s="149" t="s">
        <v>188</v>
      </c>
      <c r="C11" s="101"/>
      <c r="D11" s="101"/>
      <c r="E11" s="101"/>
      <c r="F11" s="101"/>
      <c r="G11" s="102"/>
    </row>
    <row r="12" spans="2:12" s="1" customFormat="1" ht="20.100000000000001" customHeight="1">
      <c r="B12" s="148" t="s">
        <v>185</v>
      </c>
      <c r="C12" s="101"/>
      <c r="D12" s="101"/>
      <c r="E12" s="101"/>
      <c r="F12" s="101"/>
      <c r="G12" s="102"/>
    </row>
    <row r="13" spans="2:12" s="1" customFormat="1" ht="20.100000000000001" customHeight="1">
      <c r="B13" s="149" t="s">
        <v>189</v>
      </c>
      <c r="C13" s="101"/>
      <c r="D13" s="101"/>
      <c r="E13" s="101"/>
      <c r="F13" s="101"/>
      <c r="G13" s="102"/>
    </row>
    <row r="14" spans="2:12" s="1" customFormat="1" ht="20.100000000000001" customHeight="1">
      <c r="B14" s="148" t="s">
        <v>185</v>
      </c>
      <c r="C14" s="101"/>
      <c r="D14" s="101"/>
      <c r="E14" s="101"/>
      <c r="F14" s="101"/>
      <c r="G14" s="102"/>
    </row>
    <row r="15" spans="2:12" s="1" customFormat="1" ht="20.100000000000001" customHeight="1">
      <c r="B15" s="149" t="s">
        <v>190</v>
      </c>
      <c r="C15" s="101"/>
      <c r="D15" s="101"/>
      <c r="E15" s="101"/>
      <c r="F15" s="101"/>
      <c r="G15" s="102"/>
    </row>
    <row r="16" spans="2:12" s="1" customFormat="1" ht="20.100000000000001" customHeight="1">
      <c r="B16" s="148" t="s">
        <v>185</v>
      </c>
      <c r="C16" s="101"/>
      <c r="D16" s="101"/>
      <c r="E16" s="101"/>
      <c r="F16" s="101"/>
      <c r="G16" s="102"/>
    </row>
    <row r="17" spans="2:7" s="1" customFormat="1" ht="20.100000000000001" customHeight="1">
      <c r="B17" s="39" t="s">
        <v>7</v>
      </c>
      <c r="C17" s="100">
        <f>SUM(C5:C16)</f>
        <v>0</v>
      </c>
      <c r="D17" s="100">
        <f>SUM(D5:D16)</f>
        <v>0</v>
      </c>
      <c r="E17" s="100">
        <f>SUM(E5:E16)</f>
        <v>0</v>
      </c>
      <c r="F17" s="100">
        <f>SUM(F5:F16)</f>
        <v>0</v>
      </c>
      <c r="G17" s="100">
        <f>SUM(G5:G16)</f>
        <v>0</v>
      </c>
    </row>
    <row r="18" spans="2:7">
      <c r="B18" s="3"/>
      <c r="C18" s="14"/>
      <c r="D18" s="14"/>
      <c r="E18" s="14"/>
      <c r="F18" s="14"/>
      <c r="G18" s="14"/>
    </row>
  </sheetData>
  <mergeCells count="4">
    <mergeCell ref="B3:B4"/>
    <mergeCell ref="C3:D3"/>
    <mergeCell ref="E3:F3"/>
    <mergeCell ref="G3:G4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6"/>
  <dimension ref="A1:M37"/>
  <sheetViews>
    <sheetView view="pageBreakPreview" topLeftCell="D2" zoomScale="115" zoomScaleNormal="100" zoomScaleSheetLayoutView="115" workbookViewId="0">
      <selection activeCell="M36" sqref="M36"/>
    </sheetView>
  </sheetViews>
  <sheetFormatPr defaultRowHeight="13.5"/>
  <cols>
    <col min="1" max="1" width="4.625" hidden="1" customWidth="1"/>
    <col min="2" max="2" width="26.625" customWidth="1"/>
    <col min="3" max="4" width="18.625" customWidth="1"/>
    <col min="5" max="5" width="3.5" customWidth="1"/>
    <col min="6" max="6" width="26.625" customWidth="1"/>
    <col min="7" max="8" width="18.625" customWidth="1"/>
    <col min="9" max="9" width="6.125" customWidth="1"/>
    <col min="10" max="10" width="18.125" bestFit="1" customWidth="1"/>
    <col min="11" max="13" width="10.625" customWidth="1"/>
  </cols>
  <sheetData>
    <row r="1" spans="2:13" ht="45" hidden="1" customHeight="1"/>
    <row r="2" spans="2:13" ht="19.5" customHeight="1">
      <c r="B2" s="30" t="s">
        <v>57</v>
      </c>
      <c r="C2" s="2"/>
      <c r="D2" s="7" t="s">
        <v>165</v>
      </c>
      <c r="E2" s="2"/>
      <c r="F2" s="29" t="s">
        <v>58</v>
      </c>
      <c r="G2" s="2"/>
      <c r="H2" s="7" t="s">
        <v>140</v>
      </c>
    </row>
    <row r="3" spans="2:13" s="1" customFormat="1" ht="24.95" customHeight="1">
      <c r="B3" s="39" t="s">
        <v>52</v>
      </c>
      <c r="C3" s="39" t="s">
        <v>59</v>
      </c>
      <c r="D3" s="59" t="s">
        <v>60</v>
      </c>
      <c r="F3" s="39" t="s">
        <v>52</v>
      </c>
      <c r="G3" s="39" t="s">
        <v>59</v>
      </c>
      <c r="H3" s="59" t="s">
        <v>60</v>
      </c>
      <c r="J3"/>
      <c r="K3"/>
      <c r="L3"/>
      <c r="M3"/>
    </row>
    <row r="4" spans="2:13" s="1" customFormat="1" ht="16.149999999999999" customHeight="1">
      <c r="B4" s="60" t="s">
        <v>61</v>
      </c>
      <c r="C4" s="103"/>
      <c r="D4" s="103"/>
      <c r="F4" s="60" t="s">
        <v>61</v>
      </c>
      <c r="G4" s="103"/>
      <c r="H4" s="103"/>
      <c r="J4"/>
      <c r="K4"/>
      <c r="L4"/>
      <c r="M4"/>
    </row>
    <row r="5" spans="2:13" s="1" customFormat="1" ht="16.149999999999999" customHeight="1">
      <c r="B5" s="62" t="s">
        <v>441</v>
      </c>
      <c r="C5" s="106"/>
      <c r="D5" s="106"/>
      <c r="F5" s="90" t="str">
        <f t="shared" ref="F5:F9" si="0">B5</f>
        <v>　なし</v>
      </c>
      <c r="G5" s="106"/>
      <c r="H5" s="106"/>
      <c r="J5"/>
      <c r="K5"/>
      <c r="L5"/>
      <c r="M5"/>
    </row>
    <row r="6" spans="2:13" s="1" customFormat="1" ht="16.149999999999999" hidden="1" customHeight="1">
      <c r="B6" s="149"/>
      <c r="C6" s="351"/>
      <c r="D6" s="351"/>
      <c r="F6" s="149">
        <f t="shared" si="0"/>
        <v>0</v>
      </c>
      <c r="G6" s="351"/>
      <c r="H6" s="351"/>
      <c r="J6"/>
      <c r="K6"/>
      <c r="L6"/>
      <c r="M6"/>
    </row>
    <row r="7" spans="2:13" s="1" customFormat="1" ht="16.149999999999999" hidden="1" customHeight="1">
      <c r="B7" s="149"/>
      <c r="C7" s="351"/>
      <c r="D7" s="351"/>
      <c r="F7" s="149">
        <f t="shared" si="0"/>
        <v>0</v>
      </c>
      <c r="G7" s="351"/>
      <c r="H7" s="351"/>
      <c r="J7"/>
      <c r="K7"/>
      <c r="L7"/>
      <c r="M7"/>
    </row>
    <row r="8" spans="2:13" s="1" customFormat="1" ht="16.149999999999999" hidden="1" customHeight="1">
      <c r="B8" s="149"/>
      <c r="C8" s="351"/>
      <c r="D8" s="351"/>
      <c r="F8" s="149">
        <f t="shared" si="0"/>
        <v>0</v>
      </c>
      <c r="G8" s="351"/>
      <c r="H8" s="351"/>
    </row>
    <row r="9" spans="2:13" s="1" customFormat="1" ht="16.149999999999999" hidden="1" customHeight="1">
      <c r="B9" s="149"/>
      <c r="C9" s="351"/>
      <c r="D9" s="351"/>
      <c r="F9" s="149">
        <f t="shared" si="0"/>
        <v>0</v>
      </c>
      <c r="G9" s="351"/>
      <c r="H9" s="351"/>
    </row>
    <row r="10" spans="2:13" s="1" customFormat="1" ht="20.100000000000001" customHeight="1" thickBot="1">
      <c r="B10" s="354" t="s">
        <v>62</v>
      </c>
      <c r="C10" s="355">
        <f>SUM(C5:C9)</f>
        <v>0</v>
      </c>
      <c r="D10" s="355">
        <f>SUM(D5:D9)</f>
        <v>0</v>
      </c>
      <c r="F10" s="354" t="s">
        <v>62</v>
      </c>
      <c r="G10" s="355">
        <f t="shared" ref="G10:H10" si="1">SUM(G5:G9)</f>
        <v>0</v>
      </c>
      <c r="H10" s="355">
        <f t="shared" si="1"/>
        <v>0</v>
      </c>
      <c r="J10" s="149"/>
      <c r="K10" s="378" t="s">
        <v>389</v>
      </c>
      <c r="L10" s="378" t="s">
        <v>388</v>
      </c>
      <c r="M10" s="378" t="s">
        <v>390</v>
      </c>
    </row>
    <row r="11" spans="2:13" s="1" customFormat="1" ht="16.149999999999999" customHeight="1" thickTop="1">
      <c r="B11" s="62" t="s">
        <v>63</v>
      </c>
      <c r="C11" s="106"/>
      <c r="D11" s="106"/>
      <c r="F11" s="62" t="s">
        <v>63</v>
      </c>
      <c r="G11" s="106"/>
      <c r="H11" s="106"/>
      <c r="J11" s="149" t="s">
        <v>416</v>
      </c>
      <c r="K11" s="352">
        <f>C35</f>
        <v>32252103</v>
      </c>
      <c r="L11" s="352">
        <f>一般会計等貸借対照表!N45</f>
        <v>32252103</v>
      </c>
      <c r="M11" s="353" t="str">
        <f>IF(K11=L11,"OK",K11-L11)</f>
        <v>OK</v>
      </c>
    </row>
    <row r="12" spans="2:13" s="1" customFormat="1" ht="18" customHeight="1">
      <c r="B12" s="90" t="s">
        <v>166</v>
      </c>
      <c r="C12" s="107"/>
      <c r="D12" s="107"/>
      <c r="F12" s="90" t="str">
        <f t="shared" ref="F12" si="2">B12</f>
        <v>税等未収金</v>
      </c>
      <c r="G12" s="107"/>
      <c r="H12" s="107"/>
      <c r="J12" s="149" t="s">
        <v>393</v>
      </c>
      <c r="K12" s="352">
        <f>D35-貸付金!D17</f>
        <v>1507946</v>
      </c>
      <c r="L12" s="352">
        <f>一般会計等貸借対照表!N51</f>
        <v>-1507946</v>
      </c>
      <c r="M12" s="353" t="str">
        <f>IF(K12=-L12,"OK",K12+L12)</f>
        <v>OK</v>
      </c>
    </row>
    <row r="13" spans="2:13" s="1" customFormat="1" ht="18" customHeight="1">
      <c r="B13" s="91" t="s">
        <v>435</v>
      </c>
      <c r="C13" s="108">
        <v>8562170</v>
      </c>
      <c r="D13" s="108">
        <v>425431</v>
      </c>
      <c r="E13" s="21"/>
      <c r="F13" s="91" t="str">
        <f>B13</f>
        <v>　村民税（個人）</v>
      </c>
      <c r="G13" s="108">
        <v>1005908</v>
      </c>
      <c r="H13" s="108">
        <v>49981</v>
      </c>
      <c r="J13" s="149" t="s">
        <v>417</v>
      </c>
      <c r="K13" s="352">
        <f>G35</f>
        <v>7141438</v>
      </c>
      <c r="L13" s="352">
        <f>一般会計等貸借対照表!N54</f>
        <v>7141438</v>
      </c>
      <c r="M13" s="353" t="str">
        <f t="shared" ref="M13" si="3">IF(K13=L13,"OK",K13-L13)</f>
        <v>OK</v>
      </c>
    </row>
    <row r="14" spans="2:13" s="1" customFormat="1" ht="18" customHeight="1">
      <c r="B14" s="91" t="s">
        <v>436</v>
      </c>
      <c r="C14" s="108">
        <v>366800</v>
      </c>
      <c r="D14" s="108">
        <v>10839</v>
      </c>
      <c r="E14" s="21"/>
      <c r="F14" s="91" t="str">
        <f>B14</f>
        <v>　村民税（法人）</v>
      </c>
      <c r="G14" s="108">
        <v>180000</v>
      </c>
      <c r="H14" s="108">
        <v>5319</v>
      </c>
      <c r="J14" s="149" t="s">
        <v>394</v>
      </c>
      <c r="K14" s="352">
        <f>H35-貸付金!F17</f>
        <v>371394</v>
      </c>
      <c r="L14" s="352">
        <f>一般会計等貸借対照表!N61</f>
        <v>-371394</v>
      </c>
      <c r="M14" s="353" t="str">
        <f>IF(K14=-L14,"OK",K14+L14)</f>
        <v>OK</v>
      </c>
    </row>
    <row r="15" spans="2:13" s="1" customFormat="1" ht="18" customHeight="1">
      <c r="B15" s="91" t="s">
        <v>437</v>
      </c>
      <c r="C15" s="108">
        <v>18657730</v>
      </c>
      <c r="D15" s="108">
        <v>1034900</v>
      </c>
      <c r="E15" s="21"/>
      <c r="F15" s="91" t="str">
        <f>B15</f>
        <v>　固定資産税</v>
      </c>
      <c r="G15" s="108">
        <v>5517400</v>
      </c>
      <c r="H15" s="108">
        <v>306037</v>
      </c>
    </row>
    <row r="16" spans="2:13" s="1" customFormat="1" ht="18" customHeight="1">
      <c r="B16" s="91" t="s">
        <v>438</v>
      </c>
      <c r="C16" s="108">
        <v>1513398</v>
      </c>
      <c r="D16" s="108">
        <v>36776</v>
      </c>
      <c r="E16" s="21"/>
      <c r="F16" s="91" t="str">
        <f>B16</f>
        <v>　軽自動車税</v>
      </c>
      <c r="G16" s="108">
        <v>379100</v>
      </c>
      <c r="H16" s="108">
        <v>9212</v>
      </c>
    </row>
    <row r="17" spans="2:8" s="1" customFormat="1" ht="18" hidden="1" customHeight="1">
      <c r="B17" s="91"/>
      <c r="C17" s="108"/>
      <c r="D17" s="108"/>
      <c r="E17" s="21"/>
      <c r="F17" s="91">
        <f t="shared" ref="F17:F22" si="4">B17</f>
        <v>0</v>
      </c>
      <c r="G17" s="108"/>
      <c r="H17" s="108"/>
    </row>
    <row r="18" spans="2:8" s="1" customFormat="1" ht="18" hidden="1" customHeight="1">
      <c r="B18" s="91"/>
      <c r="C18" s="108"/>
      <c r="D18" s="108"/>
      <c r="E18" s="21"/>
      <c r="F18" s="91">
        <f t="shared" si="4"/>
        <v>0</v>
      </c>
      <c r="G18" s="108"/>
      <c r="H18" s="108"/>
    </row>
    <row r="19" spans="2:8" s="1" customFormat="1" ht="18" hidden="1" customHeight="1">
      <c r="B19" s="91"/>
      <c r="C19" s="108"/>
      <c r="D19" s="108"/>
      <c r="E19" s="21"/>
      <c r="F19" s="91">
        <f t="shared" si="4"/>
        <v>0</v>
      </c>
      <c r="G19" s="108"/>
      <c r="H19" s="108"/>
    </row>
    <row r="20" spans="2:8" s="1" customFormat="1" ht="18" hidden="1" customHeight="1">
      <c r="B20" s="91"/>
      <c r="C20" s="108"/>
      <c r="D20" s="108"/>
      <c r="E20" s="21"/>
      <c r="F20" s="91">
        <f t="shared" si="4"/>
        <v>0</v>
      </c>
      <c r="G20" s="108"/>
      <c r="H20" s="108"/>
    </row>
    <row r="21" spans="2:8" s="1" customFormat="1" ht="18" hidden="1" customHeight="1">
      <c r="B21" s="91"/>
      <c r="C21" s="108"/>
      <c r="D21" s="108"/>
      <c r="E21" s="21"/>
      <c r="F21" s="91">
        <f t="shared" si="4"/>
        <v>0</v>
      </c>
      <c r="G21" s="108"/>
      <c r="H21" s="108"/>
    </row>
    <row r="22" spans="2:8" s="1" customFormat="1" ht="18" hidden="1" customHeight="1">
      <c r="B22" s="91"/>
      <c r="C22" s="108"/>
      <c r="D22" s="108"/>
      <c r="E22" s="21"/>
      <c r="F22" s="91">
        <f t="shared" si="4"/>
        <v>0</v>
      </c>
      <c r="G22" s="108"/>
      <c r="H22" s="108"/>
    </row>
    <row r="23" spans="2:8" s="1" customFormat="1" ht="18" customHeight="1">
      <c r="B23" s="91" t="s">
        <v>167</v>
      </c>
      <c r="C23" s="108"/>
      <c r="D23" s="108"/>
      <c r="E23" s="21"/>
      <c r="F23" s="91" t="s">
        <v>167</v>
      </c>
      <c r="G23" s="108"/>
      <c r="H23" s="108"/>
    </row>
    <row r="24" spans="2:8" s="1" customFormat="1" ht="18" customHeight="1">
      <c r="B24" s="91" t="s">
        <v>442</v>
      </c>
      <c r="C24" s="108">
        <v>0</v>
      </c>
      <c r="D24" s="108">
        <v>0</v>
      </c>
      <c r="E24" s="62"/>
      <c r="F24" s="91" t="str">
        <f t="shared" ref="F24:F33" si="5">B24</f>
        <v>　児童福祉費負担金</v>
      </c>
      <c r="G24" s="108">
        <v>50000</v>
      </c>
      <c r="H24" s="108">
        <v>845</v>
      </c>
    </row>
    <row r="25" spans="2:8" s="1" customFormat="1" ht="18" customHeight="1">
      <c r="B25" s="91" t="s">
        <v>439</v>
      </c>
      <c r="C25" s="108">
        <v>49665</v>
      </c>
      <c r="D25" s="108">
        <v>0</v>
      </c>
      <c r="E25" s="21"/>
      <c r="F25" s="91" t="str">
        <f t="shared" si="5"/>
        <v>　インターネット使用料</v>
      </c>
      <c r="G25" s="108">
        <v>9030</v>
      </c>
      <c r="H25" s="108">
        <v>0</v>
      </c>
    </row>
    <row r="26" spans="2:8" s="1" customFormat="1" ht="18" customHeight="1">
      <c r="B26" s="91" t="s">
        <v>440</v>
      </c>
      <c r="C26" s="108">
        <v>3102340</v>
      </c>
      <c r="D26" s="108">
        <v>0</v>
      </c>
      <c r="E26" s="21"/>
      <c r="F26" s="91" t="str">
        <f t="shared" si="5"/>
        <v>　公営住宅使用料</v>
      </c>
      <c r="G26" s="108">
        <v>0</v>
      </c>
      <c r="H26" s="108">
        <v>0</v>
      </c>
    </row>
    <row r="27" spans="2:8" s="1" customFormat="1" ht="18" hidden="1" customHeight="1">
      <c r="B27" s="91"/>
      <c r="C27" s="108"/>
      <c r="D27" s="108"/>
      <c r="E27" s="21"/>
      <c r="F27" s="91">
        <f t="shared" si="5"/>
        <v>0</v>
      </c>
      <c r="G27" s="108"/>
      <c r="H27" s="108"/>
    </row>
    <row r="28" spans="2:8" s="1" customFormat="1" ht="18" hidden="1" customHeight="1">
      <c r="B28" s="91"/>
      <c r="C28" s="108"/>
      <c r="D28" s="108"/>
      <c r="E28" s="21"/>
      <c r="F28" s="91">
        <f t="shared" si="5"/>
        <v>0</v>
      </c>
      <c r="G28" s="108"/>
      <c r="H28" s="108"/>
    </row>
    <row r="29" spans="2:8" s="1" customFormat="1" ht="18" hidden="1" customHeight="1">
      <c r="B29" s="91"/>
      <c r="C29" s="108"/>
      <c r="D29" s="108"/>
      <c r="E29" s="21"/>
      <c r="F29" s="91">
        <f t="shared" si="5"/>
        <v>0</v>
      </c>
      <c r="G29" s="108"/>
      <c r="H29" s="108"/>
    </row>
    <row r="30" spans="2:8" s="1" customFormat="1" ht="18" hidden="1" customHeight="1">
      <c r="B30" s="91"/>
      <c r="C30" s="108"/>
      <c r="D30" s="108"/>
      <c r="E30" s="21"/>
      <c r="F30" s="91">
        <f t="shared" si="5"/>
        <v>0</v>
      </c>
      <c r="G30" s="108"/>
      <c r="H30" s="108"/>
    </row>
    <row r="31" spans="2:8" s="1" customFormat="1" ht="18" hidden="1" customHeight="1">
      <c r="B31" s="91"/>
      <c r="C31" s="108"/>
      <c r="D31" s="108"/>
      <c r="E31" s="21"/>
      <c r="F31" s="91">
        <f t="shared" si="5"/>
        <v>0</v>
      </c>
      <c r="G31" s="108"/>
      <c r="H31" s="108"/>
    </row>
    <row r="32" spans="2:8" s="1" customFormat="1" ht="18" hidden="1" customHeight="1">
      <c r="B32" s="91"/>
      <c r="C32" s="108"/>
      <c r="D32" s="108"/>
      <c r="E32" s="21"/>
      <c r="F32" s="91">
        <f t="shared" si="5"/>
        <v>0</v>
      </c>
      <c r="G32" s="108"/>
      <c r="H32" s="108"/>
    </row>
    <row r="33" spans="2:10" s="1" customFormat="1" ht="18" hidden="1" customHeight="1">
      <c r="B33" s="91"/>
      <c r="C33" s="108"/>
      <c r="D33" s="108"/>
      <c r="E33" s="21"/>
      <c r="F33" s="91">
        <f t="shared" si="5"/>
        <v>0</v>
      </c>
      <c r="G33" s="108"/>
      <c r="H33" s="108"/>
    </row>
    <row r="34" spans="2:10" s="1" customFormat="1" ht="20.100000000000001" customHeight="1" thickBot="1">
      <c r="B34" s="61" t="s">
        <v>62</v>
      </c>
      <c r="C34" s="105">
        <f>SUM(C12:C33)</f>
        <v>32252103</v>
      </c>
      <c r="D34" s="105">
        <f>SUM(D12:D33)</f>
        <v>1507946</v>
      </c>
      <c r="F34" s="61" t="s">
        <v>62</v>
      </c>
      <c r="G34" s="105">
        <f>SUM(G12:G33)</f>
        <v>7141438</v>
      </c>
      <c r="H34" s="105">
        <f>SUM(H12:H33)</f>
        <v>371394</v>
      </c>
    </row>
    <row r="35" spans="2:10" s="1" customFormat="1" ht="20.100000000000001" customHeight="1" thickTop="1">
      <c r="B35" s="382" t="s">
        <v>7</v>
      </c>
      <c r="C35" s="109">
        <f>C10+C34</f>
        <v>32252103</v>
      </c>
      <c r="D35" s="109">
        <f>D10+D34</f>
        <v>1507946</v>
      </c>
      <c r="F35" s="88" t="s">
        <v>7</v>
      </c>
      <c r="G35" s="109">
        <f>G10+G34</f>
        <v>7141438</v>
      </c>
      <c r="H35" s="109">
        <f>H10+H34</f>
        <v>371394</v>
      </c>
    </row>
    <row r="36" spans="2:10" ht="18.75" customHeight="1">
      <c r="B36" s="3"/>
      <c r="C36" s="29"/>
      <c r="D36" s="29"/>
      <c r="E36" s="29"/>
      <c r="F36" s="29"/>
      <c r="G36" s="29"/>
      <c r="H36" s="6"/>
      <c r="I36" s="3"/>
      <c r="J36" s="3"/>
    </row>
    <row r="37" spans="2:10">
      <c r="B37" s="3"/>
      <c r="C37" s="14"/>
      <c r="D37" s="14"/>
      <c r="E37" s="14"/>
      <c r="F37" s="14"/>
      <c r="G37" s="3"/>
      <c r="H37" s="3"/>
      <c r="I37" s="3"/>
    </row>
  </sheetData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Q30"/>
  <sheetViews>
    <sheetView view="pageBreakPreview" topLeftCell="B2" zoomScale="115" zoomScaleNormal="115" zoomScaleSheetLayoutView="115" workbookViewId="0">
      <selection activeCell="H12" sqref="H12"/>
    </sheetView>
  </sheetViews>
  <sheetFormatPr defaultRowHeight="13.5"/>
  <cols>
    <col min="1" max="1" width="4.625" hidden="1" customWidth="1"/>
    <col min="2" max="2" width="26.25" customWidth="1"/>
    <col min="3" max="3" width="11.5" bestFit="1" customWidth="1"/>
    <col min="4" max="4" width="13" customWidth="1"/>
    <col min="5" max="5" width="11.5" bestFit="1" customWidth="1"/>
    <col min="6" max="6" width="10.5" bestFit="1" customWidth="1"/>
    <col min="7" max="8" width="10.125" bestFit="1" customWidth="1"/>
    <col min="9" max="9" width="9" bestFit="1" customWidth="1"/>
    <col min="10" max="11" width="11.375" bestFit="1" customWidth="1"/>
    <col min="12" max="12" width="9" bestFit="1" customWidth="1"/>
    <col min="13" max="13" width="6.625" customWidth="1"/>
    <col min="14" max="14" width="18.125" bestFit="1" customWidth="1"/>
    <col min="15" max="17" width="11.625" customWidth="1"/>
  </cols>
  <sheetData>
    <row r="1" spans="1:17" ht="24" hidden="1" customHeight="1"/>
    <row r="2" spans="1:17" ht="21" customHeight="1">
      <c r="B2" s="49" t="s">
        <v>64</v>
      </c>
    </row>
    <row r="3" spans="1:17" ht="19.5" customHeight="1">
      <c r="A3" s="3"/>
      <c r="B3" s="48" t="s">
        <v>65</v>
      </c>
      <c r="C3" s="31"/>
      <c r="D3" s="32"/>
      <c r="E3" s="32"/>
      <c r="F3" s="32"/>
      <c r="G3" s="32"/>
      <c r="H3" s="32"/>
      <c r="I3" s="32"/>
      <c r="J3" s="32"/>
      <c r="K3" s="32"/>
      <c r="L3" s="17" t="s">
        <v>165</v>
      </c>
    </row>
    <row r="4" spans="1:17" ht="15.95" customHeight="1">
      <c r="A4" s="3"/>
      <c r="B4" s="550" t="s">
        <v>50</v>
      </c>
      <c r="C4" s="548" t="s">
        <v>66</v>
      </c>
      <c r="D4" s="50"/>
      <c r="E4" s="553" t="s">
        <v>67</v>
      </c>
      <c r="F4" s="550" t="s">
        <v>68</v>
      </c>
      <c r="G4" s="550" t="s">
        <v>69</v>
      </c>
      <c r="H4" s="550" t="s">
        <v>70</v>
      </c>
      <c r="I4" s="548" t="s">
        <v>71</v>
      </c>
      <c r="J4" s="51"/>
      <c r="K4" s="52"/>
      <c r="L4" s="550" t="s">
        <v>72</v>
      </c>
    </row>
    <row r="5" spans="1:17" ht="24.75" customHeight="1">
      <c r="A5" s="3"/>
      <c r="B5" s="552"/>
      <c r="C5" s="551"/>
      <c r="D5" s="53" t="s">
        <v>73</v>
      </c>
      <c r="E5" s="554"/>
      <c r="F5" s="551"/>
      <c r="G5" s="551"/>
      <c r="H5" s="551"/>
      <c r="I5" s="549"/>
      <c r="J5" s="54" t="s">
        <v>74</v>
      </c>
      <c r="K5" s="54" t="s">
        <v>75</v>
      </c>
      <c r="L5" s="551"/>
      <c r="N5" s="149"/>
      <c r="O5" s="159" t="s">
        <v>389</v>
      </c>
      <c r="P5" s="159" t="s">
        <v>388</v>
      </c>
      <c r="Q5" s="159" t="s">
        <v>390</v>
      </c>
    </row>
    <row r="6" spans="1:17" ht="24" customHeight="1">
      <c r="A6" s="3"/>
      <c r="B6" s="132" t="s">
        <v>462</v>
      </c>
      <c r="C6" s="113">
        <f t="shared" ref="C6:C20" si="0">E6+F6+G6+H6+I6+L6</f>
        <v>33571642</v>
      </c>
      <c r="D6" s="110">
        <v>3261891</v>
      </c>
      <c r="E6" s="111">
        <v>33571642</v>
      </c>
      <c r="F6" s="112">
        <v>0</v>
      </c>
      <c r="G6" s="112">
        <v>0</v>
      </c>
      <c r="H6" s="112">
        <v>0</v>
      </c>
      <c r="I6" s="112">
        <f t="shared" ref="I6:I20" si="1">SUM(J6:K6)</f>
        <v>0</v>
      </c>
      <c r="J6" s="112">
        <v>0</v>
      </c>
      <c r="K6" s="112">
        <v>0</v>
      </c>
      <c r="L6" s="112">
        <v>0</v>
      </c>
      <c r="N6" s="149" t="s">
        <v>420</v>
      </c>
      <c r="O6" s="352">
        <f>C21</f>
        <v>3123116913</v>
      </c>
      <c r="P6" s="352">
        <f>一般会計等貸借対照表!AA8+一般会計等貸借対照表!AA14</f>
        <v>3123116913</v>
      </c>
      <c r="Q6" s="353" t="str">
        <f>IF(O6=P6,"OK",O6-P6)</f>
        <v>OK</v>
      </c>
    </row>
    <row r="7" spans="1:17" ht="24" customHeight="1">
      <c r="A7" s="3"/>
      <c r="B7" s="146" t="s">
        <v>463</v>
      </c>
      <c r="C7" s="113">
        <f t="shared" si="0"/>
        <v>179955305</v>
      </c>
      <c r="D7" s="110">
        <v>23361859</v>
      </c>
      <c r="E7" s="111">
        <v>179955305</v>
      </c>
      <c r="F7" s="112">
        <v>0</v>
      </c>
      <c r="G7" s="112">
        <v>0</v>
      </c>
      <c r="H7" s="112">
        <v>0</v>
      </c>
      <c r="I7" s="112">
        <f t="shared" si="1"/>
        <v>0</v>
      </c>
      <c r="J7" s="112">
        <v>0</v>
      </c>
      <c r="K7" s="112">
        <v>0</v>
      </c>
      <c r="L7" s="112">
        <v>0</v>
      </c>
      <c r="N7" s="149" t="s">
        <v>395</v>
      </c>
      <c r="O7" s="352">
        <f>D21</f>
        <v>254751722</v>
      </c>
      <c r="P7" s="352">
        <f>一般会計等貸借対照表!AA14</f>
        <v>254751722</v>
      </c>
      <c r="Q7" s="353" t="str">
        <f t="shared" ref="Q7" si="2">IF(O7=P7,"OK",O7-P7)</f>
        <v>OK</v>
      </c>
    </row>
    <row r="8" spans="1:17" ht="24" customHeight="1">
      <c r="A8" s="3"/>
      <c r="B8" s="92" t="s">
        <v>464</v>
      </c>
      <c r="C8" s="113">
        <f t="shared" si="0"/>
        <v>10267518</v>
      </c>
      <c r="D8" s="110">
        <v>444288</v>
      </c>
      <c r="E8" s="111">
        <v>10267518</v>
      </c>
      <c r="F8" s="112">
        <v>0</v>
      </c>
      <c r="G8" s="112">
        <v>0</v>
      </c>
      <c r="H8" s="112">
        <v>0</v>
      </c>
      <c r="I8" s="112">
        <f t="shared" si="1"/>
        <v>0</v>
      </c>
      <c r="J8" s="112">
        <v>0</v>
      </c>
      <c r="K8" s="112">
        <v>0</v>
      </c>
      <c r="L8" s="112">
        <v>0</v>
      </c>
    </row>
    <row r="9" spans="1:17" ht="24" customHeight="1">
      <c r="A9" s="3"/>
      <c r="B9" s="132" t="s">
        <v>465</v>
      </c>
      <c r="C9" s="113">
        <f t="shared" si="0"/>
        <v>3774965</v>
      </c>
      <c r="D9" s="110">
        <v>465297</v>
      </c>
      <c r="E9" s="111">
        <v>0</v>
      </c>
      <c r="F9" s="112">
        <v>3774965</v>
      </c>
      <c r="G9" s="112">
        <v>0</v>
      </c>
      <c r="H9" s="112">
        <v>0</v>
      </c>
      <c r="I9" s="112">
        <f t="shared" si="1"/>
        <v>0</v>
      </c>
      <c r="J9" s="112">
        <v>0</v>
      </c>
      <c r="K9" s="112">
        <v>0</v>
      </c>
      <c r="L9" s="112">
        <v>0</v>
      </c>
    </row>
    <row r="10" spans="1:17" ht="24" customHeight="1">
      <c r="A10" s="3"/>
      <c r="B10" s="92" t="s">
        <v>466</v>
      </c>
      <c r="C10" s="113">
        <f t="shared" si="0"/>
        <v>149159676</v>
      </c>
      <c r="D10" s="110">
        <v>28712208</v>
      </c>
      <c r="E10" s="111">
        <v>129191148</v>
      </c>
      <c r="F10" s="112">
        <v>0</v>
      </c>
      <c r="G10" s="112">
        <v>19968528</v>
      </c>
      <c r="H10" s="112">
        <v>0</v>
      </c>
      <c r="I10" s="112">
        <f t="shared" si="1"/>
        <v>0</v>
      </c>
      <c r="J10" s="112">
        <v>0</v>
      </c>
      <c r="K10" s="112">
        <v>0</v>
      </c>
      <c r="L10" s="112">
        <v>0</v>
      </c>
    </row>
    <row r="11" spans="1:17" ht="24" customHeight="1">
      <c r="A11" s="3"/>
      <c r="B11" s="132" t="s">
        <v>467</v>
      </c>
      <c r="C11" s="113">
        <f t="shared" si="0"/>
        <v>44552497</v>
      </c>
      <c r="D11" s="110">
        <v>4221782</v>
      </c>
      <c r="E11" s="111">
        <v>0</v>
      </c>
      <c r="F11" s="112">
        <v>35022606</v>
      </c>
      <c r="G11" s="112">
        <v>3609178</v>
      </c>
      <c r="H11" s="112">
        <v>5920713</v>
      </c>
      <c r="I11" s="112">
        <f t="shared" si="1"/>
        <v>0</v>
      </c>
      <c r="J11" s="112">
        <v>0</v>
      </c>
      <c r="K11" s="112">
        <v>0</v>
      </c>
      <c r="L11" s="112">
        <v>0</v>
      </c>
    </row>
    <row r="12" spans="1:17" ht="24" customHeight="1">
      <c r="A12" s="3"/>
      <c r="B12" s="150" t="s">
        <v>468</v>
      </c>
      <c r="C12" s="113">
        <f t="shared" si="0"/>
        <v>1243967339</v>
      </c>
      <c r="D12" s="110">
        <v>59482264</v>
      </c>
      <c r="E12" s="111">
        <v>1243967339</v>
      </c>
      <c r="F12" s="112">
        <v>0</v>
      </c>
      <c r="G12" s="112">
        <v>0</v>
      </c>
      <c r="H12" s="112">
        <v>0</v>
      </c>
      <c r="I12" s="112">
        <f t="shared" si="1"/>
        <v>0</v>
      </c>
      <c r="J12" s="112">
        <v>0</v>
      </c>
      <c r="K12" s="112">
        <v>0</v>
      </c>
      <c r="L12" s="112">
        <v>0</v>
      </c>
    </row>
    <row r="13" spans="1:17" ht="24" customHeight="1">
      <c r="A13" s="3"/>
      <c r="B13" s="150" t="s">
        <v>469</v>
      </c>
      <c r="C13" s="113">
        <f t="shared" si="0"/>
        <v>52831239</v>
      </c>
      <c r="D13" s="110">
        <v>4535694</v>
      </c>
      <c r="E13" s="111">
        <v>52831239</v>
      </c>
      <c r="F13" s="112">
        <v>0</v>
      </c>
      <c r="G13" s="112">
        <v>0</v>
      </c>
      <c r="H13" s="112">
        <v>0</v>
      </c>
      <c r="I13" s="112">
        <f t="shared" si="1"/>
        <v>0</v>
      </c>
      <c r="J13" s="112">
        <v>0</v>
      </c>
      <c r="K13" s="112">
        <v>0</v>
      </c>
      <c r="L13" s="112">
        <v>0</v>
      </c>
    </row>
    <row r="14" spans="1:17" ht="24" customHeight="1">
      <c r="A14" s="3"/>
      <c r="B14" s="150" t="s">
        <v>470</v>
      </c>
      <c r="C14" s="113">
        <f t="shared" si="0"/>
        <v>5409746</v>
      </c>
      <c r="D14" s="110">
        <v>1433810</v>
      </c>
      <c r="E14" s="111">
        <v>5409746</v>
      </c>
      <c r="F14" s="112">
        <v>0</v>
      </c>
      <c r="G14" s="112">
        <v>0</v>
      </c>
      <c r="H14" s="112">
        <v>0</v>
      </c>
      <c r="I14" s="112">
        <f t="shared" si="1"/>
        <v>0</v>
      </c>
      <c r="J14" s="112">
        <v>0</v>
      </c>
      <c r="K14" s="112">
        <v>0</v>
      </c>
      <c r="L14" s="112">
        <v>0</v>
      </c>
    </row>
    <row r="15" spans="1:17" ht="24" customHeight="1">
      <c r="A15" s="3"/>
      <c r="B15" s="150" t="s">
        <v>471</v>
      </c>
      <c r="C15" s="113">
        <f t="shared" si="0"/>
        <v>1399626986</v>
      </c>
      <c r="D15" s="110">
        <v>128832629</v>
      </c>
      <c r="E15" s="111">
        <v>846413404</v>
      </c>
      <c r="F15" s="112">
        <v>0</v>
      </c>
      <c r="G15" s="112">
        <v>317981662</v>
      </c>
      <c r="H15" s="112">
        <v>235231920</v>
      </c>
      <c r="I15" s="112">
        <f t="shared" si="1"/>
        <v>0</v>
      </c>
      <c r="J15" s="112">
        <v>0</v>
      </c>
      <c r="K15" s="112">
        <v>0</v>
      </c>
      <c r="L15" s="112">
        <v>0</v>
      </c>
    </row>
    <row r="16" spans="1:17" ht="24" hidden="1" customHeight="1">
      <c r="A16" s="3"/>
      <c r="B16" s="150"/>
      <c r="C16" s="113">
        <f t="shared" si="0"/>
        <v>0</v>
      </c>
      <c r="D16" s="110"/>
      <c r="E16" s="111"/>
      <c r="F16" s="112"/>
      <c r="G16" s="112"/>
      <c r="H16" s="112"/>
      <c r="I16" s="112">
        <f t="shared" si="1"/>
        <v>0</v>
      </c>
      <c r="J16" s="112"/>
      <c r="K16" s="112"/>
      <c r="L16" s="112"/>
    </row>
    <row r="17" spans="1:12" ht="24" hidden="1" customHeight="1">
      <c r="A17" s="3"/>
      <c r="B17" s="150"/>
      <c r="C17" s="113">
        <f t="shared" si="0"/>
        <v>0</v>
      </c>
      <c r="D17" s="110"/>
      <c r="E17" s="111"/>
      <c r="F17" s="112"/>
      <c r="G17" s="112"/>
      <c r="H17" s="112"/>
      <c r="I17" s="112">
        <f t="shared" si="1"/>
        <v>0</v>
      </c>
      <c r="J17" s="112"/>
      <c r="K17" s="112"/>
      <c r="L17" s="112"/>
    </row>
    <row r="18" spans="1:12" ht="24" hidden="1" customHeight="1">
      <c r="A18" s="3"/>
      <c r="B18" s="150"/>
      <c r="C18" s="113">
        <f t="shared" si="0"/>
        <v>0</v>
      </c>
      <c r="D18" s="110"/>
      <c r="E18" s="111"/>
      <c r="F18" s="112"/>
      <c r="G18" s="112"/>
      <c r="H18" s="112"/>
      <c r="I18" s="112">
        <f t="shared" si="1"/>
        <v>0</v>
      </c>
      <c r="J18" s="112"/>
      <c r="K18" s="112"/>
      <c r="L18" s="112"/>
    </row>
    <row r="19" spans="1:12" ht="24" hidden="1" customHeight="1">
      <c r="A19" s="3"/>
      <c r="B19" s="150"/>
      <c r="C19" s="113">
        <f t="shared" si="0"/>
        <v>0</v>
      </c>
      <c r="D19" s="110"/>
      <c r="E19" s="111"/>
      <c r="F19" s="112"/>
      <c r="G19" s="112"/>
      <c r="H19" s="112"/>
      <c r="I19" s="112">
        <f t="shared" si="1"/>
        <v>0</v>
      </c>
      <c r="J19" s="112"/>
      <c r="K19" s="112"/>
      <c r="L19" s="112"/>
    </row>
    <row r="20" spans="1:12" ht="24" hidden="1" customHeight="1">
      <c r="A20" s="3"/>
      <c r="B20" s="150"/>
      <c r="C20" s="113">
        <f t="shared" si="0"/>
        <v>0</v>
      </c>
      <c r="D20" s="110"/>
      <c r="E20" s="111"/>
      <c r="F20" s="112"/>
      <c r="G20" s="112"/>
      <c r="H20" s="112"/>
      <c r="I20" s="112">
        <f t="shared" si="1"/>
        <v>0</v>
      </c>
      <c r="J20" s="112"/>
      <c r="K20" s="112"/>
      <c r="L20" s="112"/>
    </row>
    <row r="21" spans="1:12" ht="24" customHeight="1">
      <c r="A21" s="3"/>
      <c r="B21" s="38" t="s">
        <v>29</v>
      </c>
      <c r="C21" s="114">
        <f>SUM(C6:C20)</f>
        <v>3123116913</v>
      </c>
      <c r="D21" s="115">
        <f t="shared" ref="D21:L21" si="3">SUM(D6:D20)</f>
        <v>254751722</v>
      </c>
      <c r="E21" s="116">
        <f t="shared" si="3"/>
        <v>2501607341</v>
      </c>
      <c r="F21" s="117">
        <f t="shared" si="3"/>
        <v>38797571</v>
      </c>
      <c r="G21" s="117">
        <f t="shared" si="3"/>
        <v>341559368</v>
      </c>
      <c r="H21" s="117">
        <f t="shared" si="3"/>
        <v>241152633</v>
      </c>
      <c r="I21" s="117">
        <f t="shared" si="3"/>
        <v>0</v>
      </c>
      <c r="J21" s="117">
        <f t="shared" si="3"/>
        <v>0</v>
      </c>
      <c r="K21" s="117">
        <f t="shared" si="3"/>
        <v>0</v>
      </c>
      <c r="L21" s="117">
        <f t="shared" si="3"/>
        <v>0</v>
      </c>
    </row>
    <row r="22" spans="1:12" ht="12" customHeight="1">
      <c r="E22" s="155"/>
    </row>
    <row r="23" spans="1:12">
      <c r="C23" s="139"/>
      <c r="D23" s="138"/>
      <c r="E23" s="138"/>
    </row>
    <row r="25" spans="1:12">
      <c r="D25" s="139"/>
      <c r="E25" s="139"/>
    </row>
    <row r="26" spans="1:12">
      <c r="E26" s="139"/>
    </row>
    <row r="27" spans="1:12">
      <c r="E27" s="139"/>
    </row>
    <row r="28" spans="1:12">
      <c r="E28" s="139"/>
    </row>
    <row r="29" spans="1:12">
      <c r="D29" s="138"/>
      <c r="E29" s="140"/>
    </row>
    <row r="30" spans="1:12">
      <c r="E30" s="138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P24"/>
  <sheetViews>
    <sheetView view="pageBreakPreview" topLeftCell="C2" zoomScaleNormal="100" zoomScaleSheetLayoutView="100" workbookViewId="0">
      <selection activeCell="O26" sqref="O26"/>
    </sheetView>
  </sheetViews>
  <sheetFormatPr defaultRowHeight="13.5"/>
  <cols>
    <col min="1" max="1" width="4.625" style="33" hidden="1" customWidth="1"/>
    <col min="2" max="2" width="20.625" style="33" customWidth="1"/>
    <col min="3" max="11" width="12.625" style="33" customWidth="1"/>
    <col min="13" max="13" width="18.5" bestFit="1" customWidth="1"/>
    <col min="14" max="16" width="13.625" customWidth="1"/>
  </cols>
  <sheetData>
    <row r="1" spans="2:16" s="33" customFormat="1" ht="45" hidden="1" customHeight="1"/>
    <row r="2" spans="2:16" s="33" customFormat="1" ht="19.5" customHeight="1">
      <c r="B2" s="55" t="s">
        <v>76</v>
      </c>
      <c r="C2" s="34"/>
      <c r="D2" s="34"/>
      <c r="E2" s="34"/>
      <c r="F2" s="34"/>
      <c r="G2" s="34"/>
      <c r="H2" s="34"/>
      <c r="I2" s="34"/>
      <c r="J2" s="56" t="s">
        <v>168</v>
      </c>
      <c r="K2" s="34"/>
    </row>
    <row r="3" spans="2:16" s="33" customFormat="1" ht="24" customHeight="1">
      <c r="B3" s="555" t="s">
        <v>66</v>
      </c>
      <c r="C3" s="565" t="s">
        <v>77</v>
      </c>
      <c r="D3" s="563" t="s">
        <v>78</v>
      </c>
      <c r="E3" s="563" t="s">
        <v>79</v>
      </c>
      <c r="F3" s="563" t="s">
        <v>80</v>
      </c>
      <c r="G3" s="563" t="s">
        <v>81</v>
      </c>
      <c r="H3" s="563" t="s">
        <v>82</v>
      </c>
      <c r="I3" s="563" t="s">
        <v>83</v>
      </c>
      <c r="J3" s="563" t="s">
        <v>84</v>
      </c>
      <c r="M3" s="149"/>
      <c r="N3" s="159" t="s">
        <v>389</v>
      </c>
      <c r="O3" s="159" t="s">
        <v>388</v>
      </c>
      <c r="P3" s="159" t="s">
        <v>390</v>
      </c>
    </row>
    <row r="4" spans="2:16" s="33" customFormat="1" ht="24.75" customHeight="1">
      <c r="B4" s="556"/>
      <c r="C4" s="566"/>
      <c r="D4" s="564"/>
      <c r="E4" s="564"/>
      <c r="F4" s="564"/>
      <c r="G4" s="564"/>
      <c r="H4" s="564"/>
      <c r="I4" s="564"/>
      <c r="J4" s="564"/>
      <c r="M4" s="149" t="s">
        <v>420</v>
      </c>
      <c r="N4" s="352">
        <f>B12</f>
        <v>3123116913</v>
      </c>
      <c r="O4" s="352">
        <f>一般会計等貸借対照表!AA8+一般会計等貸借対照表!AA14</f>
        <v>3123116913</v>
      </c>
      <c r="P4" s="353" t="str">
        <f>IF(N4=O4,"OK",N4-O4)</f>
        <v>OK</v>
      </c>
    </row>
    <row r="5" spans="2:16" s="33" customFormat="1" ht="30" customHeight="1">
      <c r="B5" s="119">
        <f>SUM(C5:I5)</f>
        <v>3123116913</v>
      </c>
      <c r="C5" s="151">
        <v>2849264980</v>
      </c>
      <c r="D5" s="152">
        <v>270381952</v>
      </c>
      <c r="E5" s="152">
        <v>2212266</v>
      </c>
      <c r="F5" s="152">
        <v>0</v>
      </c>
      <c r="G5" s="152">
        <v>1072422</v>
      </c>
      <c r="H5" s="152">
        <v>0</v>
      </c>
      <c r="I5" s="152">
        <v>185293</v>
      </c>
      <c r="J5" s="153" t="s">
        <v>472</v>
      </c>
      <c r="M5" s="149" t="s">
        <v>395</v>
      </c>
      <c r="N5" s="352">
        <f>C12</f>
        <v>254751722</v>
      </c>
      <c r="O5" s="352">
        <f>一般会計等貸借対照表!AA14</f>
        <v>254751722</v>
      </c>
      <c r="P5" s="353" t="str">
        <f t="shared" ref="P5" si="0">IF(N5=O5,"OK",N5-O5)</f>
        <v>OK</v>
      </c>
    </row>
    <row r="6" spans="2:16" s="33" customFormat="1"/>
    <row r="7" spans="2:16" s="33" customFormat="1"/>
    <row r="8" spans="2:16" s="33" customFormat="1"/>
    <row r="9" spans="2:16" s="33" customFormat="1" ht="19.5" customHeight="1">
      <c r="B9" s="55" t="s">
        <v>85</v>
      </c>
      <c r="C9" s="34"/>
      <c r="D9" s="34"/>
      <c r="E9" s="34"/>
      <c r="F9" s="34"/>
      <c r="G9" s="34"/>
      <c r="H9" s="34"/>
      <c r="I9" s="34"/>
      <c r="J9" s="34"/>
      <c r="K9" s="56" t="s">
        <v>169</v>
      </c>
    </row>
    <row r="10" spans="2:16" s="33" customFormat="1">
      <c r="B10" s="555" t="s">
        <v>66</v>
      </c>
      <c r="C10" s="565" t="s">
        <v>86</v>
      </c>
      <c r="D10" s="563" t="s">
        <v>87</v>
      </c>
      <c r="E10" s="563" t="s">
        <v>88</v>
      </c>
      <c r="F10" s="563" t="s">
        <v>89</v>
      </c>
      <c r="G10" s="563" t="s">
        <v>90</v>
      </c>
      <c r="H10" s="563" t="s">
        <v>91</v>
      </c>
      <c r="I10" s="563" t="s">
        <v>92</v>
      </c>
      <c r="J10" s="563" t="s">
        <v>93</v>
      </c>
      <c r="K10" s="563" t="s">
        <v>94</v>
      </c>
    </row>
    <row r="11" spans="2:16" s="33" customFormat="1">
      <c r="B11" s="556"/>
      <c r="C11" s="566"/>
      <c r="D11" s="564"/>
      <c r="E11" s="564"/>
      <c r="F11" s="564"/>
      <c r="G11" s="564"/>
      <c r="H11" s="564"/>
      <c r="I11" s="564"/>
      <c r="J11" s="564"/>
      <c r="K11" s="564"/>
    </row>
    <row r="12" spans="2:16" s="33" customFormat="1" ht="34.15" customHeight="1">
      <c r="B12" s="119">
        <f>SUM(C12:K12)</f>
        <v>3123116913</v>
      </c>
      <c r="C12" s="151">
        <v>254751722</v>
      </c>
      <c r="D12" s="152">
        <v>325111344</v>
      </c>
      <c r="E12" s="152">
        <v>326952098</v>
      </c>
      <c r="F12" s="152">
        <v>348892325</v>
      </c>
      <c r="G12" s="152">
        <v>300588127</v>
      </c>
      <c r="H12" s="152">
        <v>1183163813</v>
      </c>
      <c r="I12" s="152">
        <v>329288309</v>
      </c>
      <c r="J12" s="152">
        <v>54369175</v>
      </c>
      <c r="K12" s="152">
        <v>0</v>
      </c>
    </row>
    <row r="13" spans="2:16" s="33" customFormat="1">
      <c r="C13" s="142"/>
      <c r="D13" s="143"/>
    </row>
    <row r="14" spans="2:16" s="33" customFormat="1">
      <c r="C14" s="141"/>
    </row>
    <row r="15" spans="2:16" s="33" customFormat="1">
      <c r="C15" s="142"/>
    </row>
    <row r="16" spans="2:16" s="33" customFormat="1" ht="19.5" customHeight="1">
      <c r="B16" s="55" t="s">
        <v>95</v>
      </c>
      <c r="E16" s="34"/>
      <c r="F16" s="34"/>
      <c r="G16" s="34"/>
      <c r="H16" s="56" t="s">
        <v>173</v>
      </c>
    </row>
    <row r="17" spans="2:8" s="33" customFormat="1" ht="13.15" customHeight="1">
      <c r="B17" s="555" t="s">
        <v>96</v>
      </c>
      <c r="C17" s="557" t="s">
        <v>97</v>
      </c>
      <c r="D17" s="558"/>
      <c r="E17" s="558"/>
      <c r="F17" s="558"/>
      <c r="G17" s="558"/>
      <c r="H17" s="559"/>
    </row>
    <row r="18" spans="2:8" s="33" customFormat="1" ht="20.25" customHeight="1">
      <c r="B18" s="556"/>
      <c r="C18" s="560"/>
      <c r="D18" s="561"/>
      <c r="E18" s="561"/>
      <c r="F18" s="561"/>
      <c r="G18" s="561"/>
      <c r="H18" s="562"/>
    </row>
    <row r="19" spans="2:8" s="33" customFormat="1" ht="32.450000000000003" customHeight="1">
      <c r="B19" s="145" t="s">
        <v>176</v>
      </c>
      <c r="C19" s="567" t="s">
        <v>176</v>
      </c>
      <c r="D19" s="568"/>
      <c r="E19" s="568"/>
      <c r="F19" s="568"/>
      <c r="G19" s="568"/>
      <c r="H19" s="569"/>
    </row>
    <row r="20" spans="2:8" s="33" customFormat="1">
      <c r="B20" s="144" t="s">
        <v>177</v>
      </c>
    </row>
    <row r="22" spans="2:8">
      <c r="B22" s="141"/>
    </row>
    <row r="23" spans="2:8">
      <c r="B23" s="141"/>
    </row>
    <row r="24" spans="2:8">
      <c r="B24" s="141"/>
    </row>
  </sheetData>
  <mergeCells count="22">
    <mergeCell ref="C19:H19"/>
    <mergeCell ref="H10:H11"/>
    <mergeCell ref="I10:I11"/>
    <mergeCell ref="J10:J11"/>
    <mergeCell ref="K10:K11"/>
    <mergeCell ref="F10:F11"/>
    <mergeCell ref="B17:B18"/>
    <mergeCell ref="C17:H18"/>
    <mergeCell ref="H3:H4"/>
    <mergeCell ref="I3:I4"/>
    <mergeCell ref="J3:J4"/>
    <mergeCell ref="G10:G11"/>
    <mergeCell ref="B3:B4"/>
    <mergeCell ref="C3:C4"/>
    <mergeCell ref="D3:D4"/>
    <mergeCell ref="E3:E4"/>
    <mergeCell ref="F3:F4"/>
    <mergeCell ref="G3:G4"/>
    <mergeCell ref="B10:B11"/>
    <mergeCell ref="C10:C11"/>
    <mergeCell ref="D10:D11"/>
    <mergeCell ref="E10:E11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 codeName="Sheet9"/>
  <dimension ref="A1:O33"/>
  <sheetViews>
    <sheetView view="pageBreakPreview" topLeftCell="C2" zoomScale="110" zoomScaleNormal="100" zoomScaleSheetLayoutView="110" workbookViewId="0">
      <selection activeCell="G50" sqref="G47:K50"/>
    </sheetView>
  </sheetViews>
  <sheetFormatPr defaultRowHeight="13.5"/>
  <cols>
    <col min="1" max="1" width="4.625" hidden="1" customWidth="1"/>
    <col min="2" max="2" width="30.625" customWidth="1"/>
    <col min="3" max="7" width="20.625" customWidth="1"/>
    <col min="8" max="8" width="6.75" customWidth="1"/>
    <col min="9" max="9" width="23.25" bestFit="1" customWidth="1"/>
    <col min="10" max="15" width="10.875" customWidth="1"/>
  </cols>
  <sheetData>
    <row r="1" spans="2:15" ht="45" hidden="1" customHeight="1"/>
    <row r="2" spans="2:15" ht="19.5" customHeight="1">
      <c r="B2" s="57" t="s">
        <v>98</v>
      </c>
      <c r="G2" s="58" t="s">
        <v>165</v>
      </c>
    </row>
    <row r="3" spans="2:15" s="1" customFormat="1" ht="23.1" customHeight="1">
      <c r="B3" s="544" t="s">
        <v>99</v>
      </c>
      <c r="C3" s="544" t="s">
        <v>100</v>
      </c>
      <c r="D3" s="544" t="s">
        <v>101</v>
      </c>
      <c r="E3" s="546" t="s">
        <v>102</v>
      </c>
      <c r="F3" s="547"/>
      <c r="G3" s="544" t="s">
        <v>103</v>
      </c>
      <c r="J3" s="539" t="s">
        <v>398</v>
      </c>
      <c r="K3" s="539"/>
      <c r="M3" s="539" t="s">
        <v>399</v>
      </c>
      <c r="N3" s="539"/>
    </row>
    <row r="4" spans="2:15" s="1" customFormat="1" ht="23.1" customHeight="1">
      <c r="B4" s="545"/>
      <c r="C4" s="545"/>
      <c r="D4" s="545"/>
      <c r="E4" s="39" t="s">
        <v>104</v>
      </c>
      <c r="F4" s="39" t="s">
        <v>105</v>
      </c>
      <c r="G4" s="545"/>
      <c r="I4" s="149"/>
      <c r="J4" s="159" t="s">
        <v>389</v>
      </c>
      <c r="K4" s="159" t="s">
        <v>388</v>
      </c>
      <c r="L4" s="159" t="s">
        <v>390</v>
      </c>
      <c r="M4" s="159" t="s">
        <v>389</v>
      </c>
      <c r="N4" s="159" t="s">
        <v>388</v>
      </c>
      <c r="O4" s="159" t="s">
        <v>390</v>
      </c>
    </row>
    <row r="5" spans="2:15" s="1" customFormat="1" ht="27" customHeight="1">
      <c r="B5" s="89" t="s">
        <v>178</v>
      </c>
      <c r="C5" s="118">
        <v>1138820</v>
      </c>
      <c r="D5" s="118">
        <v>1146797</v>
      </c>
      <c r="E5" s="118">
        <v>777671</v>
      </c>
      <c r="F5" s="118">
        <v>0</v>
      </c>
      <c r="G5" s="120">
        <f t="shared" ref="G5:G10" si="0">C5+D5-E5-F5</f>
        <v>1507946</v>
      </c>
      <c r="I5" s="149" t="str">
        <f>B5</f>
        <v>徴収不能引当金（固定資産）</v>
      </c>
      <c r="J5" s="352">
        <f>C5</f>
        <v>1138820</v>
      </c>
      <c r="K5" s="352">
        <f>前年度一般会計等貸借対照表!N51</f>
        <v>-1138820</v>
      </c>
      <c r="L5" s="353" t="str">
        <f>IF(J5=-K5,"OK",J5+K5)</f>
        <v>OK</v>
      </c>
      <c r="M5" s="352">
        <f>G5</f>
        <v>1507946</v>
      </c>
      <c r="N5" s="352">
        <f>一般会計等貸借対照表!N51</f>
        <v>-1507946</v>
      </c>
      <c r="O5" s="353" t="str">
        <f>IF(M5=-N5,"OK",M5+N5)</f>
        <v>OK</v>
      </c>
    </row>
    <row r="6" spans="2:15" s="1" customFormat="1" ht="27" customHeight="1">
      <c r="B6" s="89" t="s">
        <v>179</v>
      </c>
      <c r="C6" s="118">
        <v>279826</v>
      </c>
      <c r="D6" s="118">
        <v>317952</v>
      </c>
      <c r="E6" s="118">
        <v>226384</v>
      </c>
      <c r="F6" s="118">
        <v>0</v>
      </c>
      <c r="G6" s="120">
        <f t="shared" si="0"/>
        <v>371394</v>
      </c>
      <c r="I6" s="149" t="str">
        <f t="shared" ref="I6:I10" si="1">B6</f>
        <v>徴収不能引当金（流動資産）</v>
      </c>
      <c r="J6" s="352">
        <f>C6</f>
        <v>279826</v>
      </c>
      <c r="K6" s="352">
        <f>前年度一般会計等貸借対照表!N61</f>
        <v>-279826</v>
      </c>
      <c r="L6" s="353" t="str">
        <f t="shared" ref="L6:L7" si="2">IF(J6=-K6,"OK",J6+K6)</f>
        <v>OK</v>
      </c>
      <c r="M6" s="352">
        <f t="shared" ref="M6:M10" si="3">G6</f>
        <v>371394</v>
      </c>
      <c r="N6" s="352">
        <f>一般会計等貸借対照表!N61</f>
        <v>-371394</v>
      </c>
      <c r="O6" s="353" t="str">
        <f t="shared" ref="O6:O7" si="4">IF(M6=-N6,"OK",M6+N6)</f>
        <v>OK</v>
      </c>
    </row>
    <row r="7" spans="2:15" s="1" customFormat="1" ht="27" customHeight="1">
      <c r="B7" s="89" t="s">
        <v>180</v>
      </c>
      <c r="C7" s="118">
        <v>22571960</v>
      </c>
      <c r="D7" s="118">
        <v>0</v>
      </c>
      <c r="E7" s="118">
        <v>0</v>
      </c>
      <c r="F7" s="118">
        <v>0</v>
      </c>
      <c r="G7" s="120">
        <f t="shared" si="0"/>
        <v>22571960</v>
      </c>
      <c r="I7" s="149" t="str">
        <f t="shared" si="1"/>
        <v>投資損失引当金</v>
      </c>
      <c r="J7" s="352">
        <f>C7</f>
        <v>22571960</v>
      </c>
      <c r="K7" s="352">
        <f>前年度一般会計等貸借対照表!N44</f>
        <v>-22571960</v>
      </c>
      <c r="L7" s="353" t="str">
        <f t="shared" si="2"/>
        <v>OK</v>
      </c>
      <c r="M7" s="352">
        <f t="shared" si="3"/>
        <v>22571960</v>
      </c>
      <c r="N7" s="352">
        <f>一般会計等貸借対照表!N44</f>
        <v>-22571960</v>
      </c>
      <c r="O7" s="353" t="str">
        <f t="shared" si="4"/>
        <v>OK</v>
      </c>
    </row>
    <row r="8" spans="2:15" s="1" customFormat="1" ht="27" customHeight="1">
      <c r="B8" s="89" t="s">
        <v>181</v>
      </c>
      <c r="C8" s="118">
        <v>579120000</v>
      </c>
      <c r="D8" s="118">
        <v>0</v>
      </c>
      <c r="E8" s="118">
        <v>55743000</v>
      </c>
      <c r="F8" s="118">
        <v>0</v>
      </c>
      <c r="G8" s="120">
        <f t="shared" si="0"/>
        <v>523377000</v>
      </c>
      <c r="I8" s="149" t="str">
        <f t="shared" si="1"/>
        <v>退職手当引当金</v>
      </c>
      <c r="J8" s="352">
        <f>C8</f>
        <v>579120000</v>
      </c>
      <c r="K8" s="352">
        <f>前年度一般会計等貸借対照表!AA10</f>
        <v>579120000</v>
      </c>
      <c r="L8" s="353" t="str">
        <f>IF(J8=K8,"OK",J8-K8)</f>
        <v>OK</v>
      </c>
      <c r="M8" s="352">
        <f t="shared" si="3"/>
        <v>523377000</v>
      </c>
      <c r="N8" s="352">
        <f>一般会計等貸借対照表!AA10</f>
        <v>523377000</v>
      </c>
      <c r="O8" s="353" t="str">
        <f>IF(M8=N8,"OK",M8-N8)</f>
        <v>OK</v>
      </c>
    </row>
    <row r="9" spans="2:15" s="1" customFormat="1" ht="27" customHeight="1">
      <c r="B9" s="89" t="s">
        <v>182</v>
      </c>
      <c r="C9" s="118">
        <v>0</v>
      </c>
      <c r="D9" s="118">
        <v>0</v>
      </c>
      <c r="E9" s="118">
        <v>0</v>
      </c>
      <c r="F9" s="118">
        <v>0</v>
      </c>
      <c r="G9" s="120">
        <f t="shared" si="0"/>
        <v>0</v>
      </c>
      <c r="I9" s="149" t="str">
        <f t="shared" si="1"/>
        <v>損失補償等引当金</v>
      </c>
      <c r="J9" s="352">
        <f>C9</f>
        <v>0</v>
      </c>
      <c r="K9" s="352" t="str">
        <f>前年度一般会計等貸借対照表!AA11</f>
        <v>-</v>
      </c>
      <c r="L9" s="353" t="str">
        <f t="shared" ref="L9:L10" si="5">IF(J9=K9,"OK",J9-K9)</f>
        <v>OK</v>
      </c>
      <c r="M9" s="352">
        <f t="shared" si="3"/>
        <v>0</v>
      </c>
      <c r="N9" s="352" t="str">
        <f>一般会計等貸借対照表!AA11</f>
        <v>-</v>
      </c>
      <c r="O9" s="353" t="str">
        <f t="shared" ref="O9:O10" si="6">IF(M9=N9,"OK",M9-N9)</f>
        <v>OK</v>
      </c>
    </row>
    <row r="10" spans="2:15" s="1" customFormat="1" ht="27" customHeight="1">
      <c r="B10" s="89" t="s">
        <v>183</v>
      </c>
      <c r="C10" s="118">
        <v>31032953</v>
      </c>
      <c r="D10" s="118">
        <v>27537957</v>
      </c>
      <c r="E10" s="118">
        <v>31032953</v>
      </c>
      <c r="F10" s="118">
        <v>0</v>
      </c>
      <c r="G10" s="120">
        <f t="shared" si="0"/>
        <v>27537957</v>
      </c>
      <c r="I10" s="149" t="str">
        <f t="shared" si="1"/>
        <v>賞与等引当金</v>
      </c>
      <c r="J10" s="352">
        <f>C10</f>
        <v>31032953</v>
      </c>
      <c r="K10" s="352">
        <f>前年度一般会計等貸借対照表!AA19</f>
        <v>31032953</v>
      </c>
      <c r="L10" s="353" t="str">
        <f t="shared" si="5"/>
        <v>OK</v>
      </c>
      <c r="M10" s="352">
        <f t="shared" si="3"/>
        <v>27537957</v>
      </c>
      <c r="N10" s="352">
        <f>一般会計等貸借対照表!AA19</f>
        <v>27537957</v>
      </c>
      <c r="O10" s="353" t="str">
        <f t="shared" si="6"/>
        <v>OK</v>
      </c>
    </row>
    <row r="11" spans="2:15" s="1" customFormat="1" ht="29.1" customHeight="1">
      <c r="B11" s="40" t="s">
        <v>7</v>
      </c>
      <c r="C11" s="120">
        <f>SUM(C5:C10)</f>
        <v>634143559</v>
      </c>
      <c r="D11" s="120">
        <f>SUM(D5:D10)</f>
        <v>29002706</v>
      </c>
      <c r="E11" s="120">
        <f>SUM(E5:E10)</f>
        <v>87780008</v>
      </c>
      <c r="F11" s="120">
        <f>SUM(F5:F10)</f>
        <v>0</v>
      </c>
      <c r="G11" s="120">
        <f>SUM(G5:G10)</f>
        <v>575366257</v>
      </c>
    </row>
    <row r="13" spans="2:15" hidden="1">
      <c r="B13" s="157" t="s">
        <v>209</v>
      </c>
    </row>
    <row r="14" spans="2:15" s="1" customFormat="1" ht="23.1" hidden="1" customHeight="1">
      <c r="B14" s="544" t="s">
        <v>99</v>
      </c>
      <c r="C14" s="544" t="s">
        <v>100</v>
      </c>
      <c r="D14" s="544" t="s">
        <v>101</v>
      </c>
      <c r="E14" s="546" t="s">
        <v>102</v>
      </c>
      <c r="F14" s="547"/>
      <c r="G14" s="544" t="s">
        <v>103</v>
      </c>
    </row>
    <row r="15" spans="2:15" s="1" customFormat="1" ht="23.1" hidden="1" customHeight="1">
      <c r="B15" s="545"/>
      <c r="C15" s="545"/>
      <c r="D15" s="545"/>
      <c r="E15" s="39" t="s">
        <v>104</v>
      </c>
      <c r="F15" s="39" t="s">
        <v>105</v>
      </c>
      <c r="G15" s="545"/>
    </row>
    <row r="16" spans="2:15" s="1" customFormat="1" ht="27" hidden="1" customHeight="1">
      <c r="B16" s="89" t="s">
        <v>178</v>
      </c>
      <c r="C16" s="118">
        <v>377225</v>
      </c>
      <c r="D16" s="118">
        <v>1276856</v>
      </c>
      <c r="E16" s="118">
        <v>956300</v>
      </c>
      <c r="F16" s="118">
        <v>0</v>
      </c>
      <c r="G16" s="120">
        <f t="shared" ref="G16:G21" si="7">C16+D16-E16-F16</f>
        <v>697781</v>
      </c>
    </row>
    <row r="17" spans="2:7" s="1" customFormat="1" ht="27" hidden="1" customHeight="1">
      <c r="B17" s="89" t="s">
        <v>179</v>
      </c>
      <c r="C17" s="118">
        <v>73160</v>
      </c>
      <c r="D17" s="118">
        <v>74909</v>
      </c>
      <c r="E17" s="118">
        <v>0</v>
      </c>
      <c r="F17" s="118">
        <v>0</v>
      </c>
      <c r="G17" s="120">
        <f t="shared" si="7"/>
        <v>148069</v>
      </c>
    </row>
    <row r="18" spans="2:7" s="1" customFormat="1" ht="27" hidden="1" customHeight="1">
      <c r="B18" s="89" t="s">
        <v>180</v>
      </c>
      <c r="C18" s="118">
        <v>0</v>
      </c>
      <c r="D18" s="118">
        <v>0</v>
      </c>
      <c r="E18" s="118">
        <v>0</v>
      </c>
      <c r="F18" s="118">
        <v>0</v>
      </c>
      <c r="G18" s="120">
        <f t="shared" si="7"/>
        <v>0</v>
      </c>
    </row>
    <row r="19" spans="2:7" s="1" customFormat="1" ht="27" hidden="1" customHeight="1">
      <c r="B19" s="89" t="s">
        <v>181</v>
      </c>
      <c r="C19" s="118">
        <v>498228000</v>
      </c>
      <c r="D19" s="118">
        <v>0</v>
      </c>
      <c r="E19" s="118">
        <v>0</v>
      </c>
      <c r="F19" s="118">
        <v>39013000</v>
      </c>
      <c r="G19" s="120">
        <f t="shared" si="7"/>
        <v>459215000</v>
      </c>
    </row>
    <row r="20" spans="2:7" s="1" customFormat="1" ht="27" hidden="1" customHeight="1">
      <c r="B20" s="89" t="s">
        <v>182</v>
      </c>
      <c r="C20" s="118">
        <v>0</v>
      </c>
      <c r="D20" s="118">
        <v>0</v>
      </c>
      <c r="E20" s="118">
        <v>0</v>
      </c>
      <c r="F20" s="118">
        <v>0</v>
      </c>
      <c r="G20" s="120">
        <f t="shared" si="7"/>
        <v>0</v>
      </c>
    </row>
    <row r="21" spans="2:7" s="1" customFormat="1" ht="27" hidden="1" customHeight="1">
      <c r="B21" s="89" t="s">
        <v>183</v>
      </c>
      <c r="C21" s="118">
        <v>35173191</v>
      </c>
      <c r="D21" s="118">
        <v>38107709</v>
      </c>
      <c r="E21" s="118">
        <v>35173191</v>
      </c>
      <c r="F21" s="118">
        <v>0</v>
      </c>
      <c r="G21" s="120">
        <f t="shared" si="7"/>
        <v>38107709</v>
      </c>
    </row>
    <row r="22" spans="2:7" s="1" customFormat="1" ht="29.1" hidden="1" customHeight="1">
      <c r="B22" s="156" t="s">
        <v>7</v>
      </c>
      <c r="C22" s="120">
        <f>SUM(C16:C21)</f>
        <v>533851576</v>
      </c>
      <c r="D22" s="120">
        <f>SUM(D16:D21)</f>
        <v>39459474</v>
      </c>
      <c r="E22" s="120">
        <f>SUM(E16:E21)</f>
        <v>36129491</v>
      </c>
      <c r="F22" s="120">
        <f>SUM(F16:F21)</f>
        <v>39013000</v>
      </c>
      <c r="G22" s="120">
        <f>SUM(G16:G21)</f>
        <v>498168559</v>
      </c>
    </row>
    <row r="23" spans="2:7" hidden="1"/>
    <row r="24" spans="2:7" hidden="1">
      <c r="B24" s="157" t="s">
        <v>210</v>
      </c>
    </row>
    <row r="25" spans="2:7" s="1" customFormat="1" ht="23.1" hidden="1" customHeight="1">
      <c r="B25" s="544" t="s">
        <v>99</v>
      </c>
      <c r="C25" s="544" t="s">
        <v>100</v>
      </c>
      <c r="D25" s="544" t="s">
        <v>101</v>
      </c>
      <c r="E25" s="546" t="s">
        <v>102</v>
      </c>
      <c r="F25" s="547"/>
      <c r="G25" s="544" t="s">
        <v>103</v>
      </c>
    </row>
    <row r="26" spans="2:7" s="1" customFormat="1" ht="23.1" hidden="1" customHeight="1">
      <c r="B26" s="545"/>
      <c r="C26" s="545"/>
      <c r="D26" s="545"/>
      <c r="E26" s="39" t="s">
        <v>104</v>
      </c>
      <c r="F26" s="39" t="s">
        <v>105</v>
      </c>
      <c r="G26" s="545"/>
    </row>
    <row r="27" spans="2:7" s="1" customFormat="1" ht="27" hidden="1" customHeight="1">
      <c r="B27" s="89" t="s">
        <v>178</v>
      </c>
      <c r="C27" s="118">
        <v>0</v>
      </c>
      <c r="D27" s="118">
        <v>0</v>
      </c>
      <c r="E27" s="118">
        <v>0</v>
      </c>
      <c r="F27" s="118">
        <v>0</v>
      </c>
      <c r="G27" s="120">
        <f t="shared" ref="G27:G32" si="8">C27+D27-E27-F27</f>
        <v>0</v>
      </c>
    </row>
    <row r="28" spans="2:7" s="1" customFormat="1" ht="27" hidden="1" customHeight="1">
      <c r="B28" s="89" t="s">
        <v>179</v>
      </c>
      <c r="C28" s="118">
        <v>0</v>
      </c>
      <c r="D28" s="118">
        <v>0</v>
      </c>
      <c r="E28" s="118">
        <v>0</v>
      </c>
      <c r="F28" s="118">
        <v>0</v>
      </c>
      <c r="G28" s="120">
        <f t="shared" si="8"/>
        <v>0</v>
      </c>
    </row>
    <row r="29" spans="2:7" s="1" customFormat="1" ht="27" hidden="1" customHeight="1">
      <c r="B29" s="89" t="s">
        <v>180</v>
      </c>
      <c r="C29" s="118">
        <v>0</v>
      </c>
      <c r="D29" s="118">
        <v>0</v>
      </c>
      <c r="E29" s="118">
        <v>0</v>
      </c>
      <c r="F29" s="118">
        <v>0</v>
      </c>
      <c r="G29" s="120">
        <f t="shared" si="8"/>
        <v>0</v>
      </c>
    </row>
    <row r="30" spans="2:7" s="1" customFormat="1" ht="27" hidden="1" customHeight="1">
      <c r="B30" s="89" t="s">
        <v>181</v>
      </c>
      <c r="C30" s="118">
        <v>469000</v>
      </c>
      <c r="D30" s="118">
        <v>100000</v>
      </c>
      <c r="E30" s="118">
        <v>0</v>
      </c>
      <c r="F30" s="118">
        <v>0</v>
      </c>
      <c r="G30" s="120">
        <f t="shared" si="8"/>
        <v>569000</v>
      </c>
    </row>
    <row r="31" spans="2:7" s="1" customFormat="1" ht="27" hidden="1" customHeight="1">
      <c r="B31" s="89" t="s">
        <v>182</v>
      </c>
      <c r="C31" s="118">
        <v>0</v>
      </c>
      <c r="D31" s="118">
        <v>0</v>
      </c>
      <c r="E31" s="118">
        <v>0</v>
      </c>
      <c r="F31" s="118">
        <v>0</v>
      </c>
      <c r="G31" s="120">
        <f t="shared" si="8"/>
        <v>0</v>
      </c>
    </row>
    <row r="32" spans="2:7" s="1" customFormat="1" ht="27" hidden="1" customHeight="1">
      <c r="B32" s="89" t="s">
        <v>183</v>
      </c>
      <c r="C32" s="118">
        <v>0</v>
      </c>
      <c r="D32" s="118">
        <v>0</v>
      </c>
      <c r="E32" s="118">
        <v>0</v>
      </c>
      <c r="F32" s="118">
        <v>0</v>
      </c>
      <c r="G32" s="120">
        <f t="shared" si="8"/>
        <v>0</v>
      </c>
    </row>
    <row r="33" spans="2:7" s="1" customFormat="1" ht="29.1" hidden="1" customHeight="1">
      <c r="B33" s="156" t="s">
        <v>7</v>
      </c>
      <c r="C33" s="120">
        <f>SUM(C27:C32)</f>
        <v>469000</v>
      </c>
      <c r="D33" s="120">
        <f>SUM(D27:D32)</f>
        <v>100000</v>
      </c>
      <c r="E33" s="120">
        <f>SUM(E27:E32)</f>
        <v>0</v>
      </c>
      <c r="F33" s="120">
        <f>SUM(F27:F32)</f>
        <v>0</v>
      </c>
      <c r="G33" s="120">
        <f>SUM(G27:G32)</f>
        <v>569000</v>
      </c>
    </row>
  </sheetData>
  <mergeCells count="17">
    <mergeCell ref="E3:F3"/>
    <mergeCell ref="G3:G4"/>
    <mergeCell ref="J3:K3"/>
    <mergeCell ref="M3:N3"/>
    <mergeCell ref="E14:F14"/>
    <mergeCell ref="G14:G15"/>
    <mergeCell ref="B25:B26"/>
    <mergeCell ref="C25:C26"/>
    <mergeCell ref="D25:D26"/>
    <mergeCell ref="E25:F25"/>
    <mergeCell ref="G25:G26"/>
    <mergeCell ref="B3:B4"/>
    <mergeCell ref="C3:C4"/>
    <mergeCell ref="B14:B15"/>
    <mergeCell ref="C14:C15"/>
    <mergeCell ref="D14:D15"/>
    <mergeCell ref="D3:D4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R19"/>
  <sheetViews>
    <sheetView view="pageBreakPreview" topLeftCell="E2" zoomScale="115" zoomScaleNormal="100" zoomScaleSheetLayoutView="115" workbookViewId="0">
      <selection activeCell="R28" sqref="R28"/>
    </sheetView>
  </sheetViews>
  <sheetFormatPr defaultRowHeight="13.5"/>
  <cols>
    <col min="1" max="1" width="4.625" hidden="1" customWidth="1"/>
    <col min="2" max="2" width="14.625" customWidth="1"/>
    <col min="3" max="3" width="10" customWidth="1"/>
    <col min="4" max="4" width="28.875" customWidth="1"/>
    <col min="5" max="6" width="12.625" customWidth="1"/>
    <col min="7" max="8" width="7.625" customWidth="1"/>
    <col min="9" max="10" width="8.125" customWidth="1"/>
    <col min="15" max="15" width="9.375" customWidth="1"/>
    <col min="16" max="17" width="12.125" customWidth="1"/>
    <col min="18" max="18" width="14.375" bestFit="1" customWidth="1"/>
  </cols>
  <sheetData>
    <row r="1" spans="1:18" ht="24" hidden="1" customHeight="1"/>
    <row r="2" spans="1:18" ht="21" customHeight="1">
      <c r="A2" s="3"/>
      <c r="B2" s="64" t="s">
        <v>106</v>
      </c>
      <c r="C2" s="3"/>
      <c r="D2" s="3"/>
      <c r="E2" s="3"/>
      <c r="F2" s="3"/>
      <c r="G2" s="3"/>
      <c r="H2" s="3"/>
      <c r="I2" s="3"/>
      <c r="J2" s="35"/>
    </row>
    <row r="3" spans="1:18" ht="19.5" customHeight="1">
      <c r="A3" s="3"/>
      <c r="B3" s="63" t="s">
        <v>107</v>
      </c>
      <c r="C3" s="36"/>
      <c r="D3" s="36"/>
      <c r="E3" s="3"/>
      <c r="F3" s="3"/>
      <c r="G3" s="3"/>
      <c r="H3" s="3"/>
      <c r="I3" s="67"/>
      <c r="J3" s="68"/>
      <c r="L3" s="576" t="s">
        <v>170</v>
      </c>
      <c r="M3" s="577"/>
    </row>
    <row r="4" spans="1:18" ht="23.1" customHeight="1">
      <c r="A4" s="3"/>
      <c r="B4" s="578" t="s">
        <v>13</v>
      </c>
      <c r="C4" s="578"/>
      <c r="D4" s="37" t="s">
        <v>108</v>
      </c>
      <c r="E4" s="578" t="s">
        <v>109</v>
      </c>
      <c r="F4" s="578"/>
      <c r="G4" s="579" t="s">
        <v>110</v>
      </c>
      <c r="H4" s="578"/>
      <c r="I4" s="578" t="s">
        <v>111</v>
      </c>
      <c r="J4" s="578"/>
      <c r="K4" s="578"/>
      <c r="L4" s="578"/>
      <c r="M4" s="578"/>
    </row>
    <row r="5" spans="1:18" ht="21" customHeight="1">
      <c r="A5" s="3"/>
      <c r="B5" s="597" t="s">
        <v>137</v>
      </c>
      <c r="C5" s="598"/>
      <c r="D5" s="356" t="s">
        <v>473</v>
      </c>
      <c r="E5" s="571"/>
      <c r="F5" s="572"/>
      <c r="G5" s="573"/>
      <c r="H5" s="574"/>
      <c r="I5" s="570"/>
      <c r="J5" s="570"/>
      <c r="K5" s="570"/>
      <c r="L5" s="570"/>
      <c r="M5" s="570"/>
    </row>
    <row r="6" spans="1:18" ht="21" hidden="1" customHeight="1">
      <c r="A6" s="3"/>
      <c r="B6" s="599"/>
      <c r="C6" s="600"/>
      <c r="D6" s="357"/>
      <c r="E6" s="571"/>
      <c r="F6" s="572"/>
      <c r="G6" s="573"/>
      <c r="H6" s="574"/>
      <c r="I6" s="570"/>
      <c r="J6" s="570"/>
      <c r="K6" s="570"/>
      <c r="L6" s="570"/>
      <c r="M6" s="570"/>
    </row>
    <row r="7" spans="1:18" ht="21" hidden="1" customHeight="1">
      <c r="A7" s="3"/>
      <c r="B7" s="599"/>
      <c r="C7" s="600"/>
      <c r="D7" s="357"/>
      <c r="E7" s="571"/>
      <c r="F7" s="572"/>
      <c r="G7" s="573"/>
      <c r="H7" s="574"/>
      <c r="I7" s="570"/>
      <c r="J7" s="570"/>
      <c r="K7" s="570"/>
      <c r="L7" s="570"/>
      <c r="M7" s="570"/>
    </row>
    <row r="8" spans="1:18" ht="21" hidden="1" customHeight="1">
      <c r="A8" s="3"/>
      <c r="B8" s="599"/>
      <c r="C8" s="600"/>
      <c r="D8" s="357"/>
      <c r="E8" s="571"/>
      <c r="F8" s="572"/>
      <c r="G8" s="573"/>
      <c r="H8" s="574"/>
      <c r="I8" s="570"/>
      <c r="J8" s="570"/>
      <c r="K8" s="570"/>
      <c r="L8" s="570"/>
      <c r="M8" s="570"/>
    </row>
    <row r="9" spans="1:18" ht="21" hidden="1" customHeight="1">
      <c r="A9" s="3"/>
      <c r="B9" s="599"/>
      <c r="C9" s="600"/>
      <c r="D9" s="357"/>
      <c r="E9" s="571"/>
      <c r="F9" s="572"/>
      <c r="G9" s="573"/>
      <c r="H9" s="574"/>
      <c r="I9" s="570"/>
      <c r="J9" s="570"/>
      <c r="K9" s="570"/>
      <c r="L9" s="570"/>
      <c r="M9" s="570"/>
    </row>
    <row r="10" spans="1:18" ht="21" customHeight="1">
      <c r="A10" s="3"/>
      <c r="B10" s="601"/>
      <c r="C10" s="602"/>
      <c r="D10" s="70" t="s">
        <v>112</v>
      </c>
      <c r="E10" s="595"/>
      <c r="F10" s="596"/>
      <c r="G10" s="603">
        <f>SUM(G5:H9)</f>
        <v>0</v>
      </c>
      <c r="H10" s="604"/>
      <c r="I10" s="605"/>
      <c r="J10" s="605"/>
      <c r="K10" s="605"/>
      <c r="L10" s="605"/>
      <c r="M10" s="605"/>
    </row>
    <row r="11" spans="1:18" ht="34.5" customHeight="1">
      <c r="A11" s="3"/>
      <c r="B11" s="589" t="s">
        <v>113</v>
      </c>
      <c r="C11" s="590"/>
      <c r="D11" s="356" t="s">
        <v>486</v>
      </c>
      <c r="E11" s="571" t="s">
        <v>478</v>
      </c>
      <c r="F11" s="572"/>
      <c r="G11" s="573">
        <v>743942000</v>
      </c>
      <c r="H11" s="574"/>
      <c r="I11" s="606" t="s">
        <v>487</v>
      </c>
      <c r="J11" s="580"/>
      <c r="K11" s="580"/>
      <c r="L11" s="580"/>
      <c r="M11" s="580"/>
      <c r="O11" s="348"/>
      <c r="P11" s="377" t="s">
        <v>389</v>
      </c>
      <c r="Q11" s="377" t="s">
        <v>388</v>
      </c>
      <c r="R11" s="377" t="s">
        <v>390</v>
      </c>
    </row>
    <row r="12" spans="1:18" ht="21" customHeight="1">
      <c r="A12" s="3"/>
      <c r="B12" s="591"/>
      <c r="C12" s="592"/>
      <c r="D12" s="357" t="s">
        <v>474</v>
      </c>
      <c r="E12" s="571" t="s">
        <v>478</v>
      </c>
      <c r="F12" s="572"/>
      <c r="G12" s="573">
        <v>230249702</v>
      </c>
      <c r="H12" s="574"/>
      <c r="I12" s="580" t="s">
        <v>482</v>
      </c>
      <c r="J12" s="580"/>
      <c r="K12" s="580"/>
      <c r="L12" s="580"/>
      <c r="M12" s="580"/>
      <c r="O12" s="348" t="s">
        <v>415</v>
      </c>
      <c r="P12" s="349">
        <f>G18</f>
        <v>1584296605</v>
      </c>
      <c r="Q12" s="349">
        <f>一般会計等行政コスト計算書!L24</f>
        <v>1584296605</v>
      </c>
      <c r="R12" s="353" t="str">
        <f>IF(P12=Q12,"OK",P12-Q12)</f>
        <v>OK</v>
      </c>
    </row>
    <row r="13" spans="1:18" ht="21" customHeight="1">
      <c r="A13" s="3"/>
      <c r="B13" s="591"/>
      <c r="C13" s="592"/>
      <c r="D13" s="356" t="s">
        <v>475</v>
      </c>
      <c r="E13" s="571" t="s">
        <v>479</v>
      </c>
      <c r="F13" s="572"/>
      <c r="G13" s="573">
        <v>109709316</v>
      </c>
      <c r="H13" s="574"/>
      <c r="I13" s="580" t="s">
        <v>483</v>
      </c>
      <c r="J13" s="580"/>
      <c r="K13" s="580"/>
      <c r="L13" s="580"/>
      <c r="M13" s="580"/>
    </row>
    <row r="14" spans="1:18" ht="21" customHeight="1">
      <c r="A14" s="3"/>
      <c r="B14" s="591"/>
      <c r="C14" s="592"/>
      <c r="D14" s="357" t="s">
        <v>476</v>
      </c>
      <c r="E14" s="571" t="s">
        <v>480</v>
      </c>
      <c r="F14" s="572"/>
      <c r="G14" s="573">
        <v>67303983</v>
      </c>
      <c r="H14" s="574"/>
      <c r="I14" s="580" t="s">
        <v>484</v>
      </c>
      <c r="J14" s="580"/>
      <c r="K14" s="580"/>
      <c r="L14" s="580"/>
      <c r="M14" s="580"/>
    </row>
    <row r="15" spans="1:18" ht="21" customHeight="1">
      <c r="A15" s="3"/>
      <c r="B15" s="591"/>
      <c r="C15" s="592"/>
      <c r="D15" s="356" t="s">
        <v>477</v>
      </c>
      <c r="E15" s="571" t="s">
        <v>481</v>
      </c>
      <c r="F15" s="572"/>
      <c r="G15" s="573">
        <v>41117000</v>
      </c>
      <c r="H15" s="574"/>
      <c r="I15" s="580" t="s">
        <v>485</v>
      </c>
      <c r="J15" s="580"/>
      <c r="K15" s="580"/>
      <c r="L15" s="580"/>
      <c r="M15" s="580"/>
    </row>
    <row r="16" spans="1:18" ht="21" customHeight="1">
      <c r="A16" s="3"/>
      <c r="B16" s="591"/>
      <c r="C16" s="592"/>
      <c r="D16" s="93" t="s">
        <v>203</v>
      </c>
      <c r="E16" s="581"/>
      <c r="F16" s="582"/>
      <c r="G16" s="583">
        <v>391974604</v>
      </c>
      <c r="H16" s="584"/>
      <c r="I16" s="585"/>
      <c r="J16" s="585"/>
      <c r="K16" s="585"/>
      <c r="L16" s="585"/>
      <c r="M16" s="585"/>
    </row>
    <row r="17" spans="1:13" ht="21" customHeight="1">
      <c r="A17" s="3"/>
      <c r="B17" s="593"/>
      <c r="C17" s="594"/>
      <c r="D17" s="71" t="s">
        <v>112</v>
      </c>
      <c r="E17" s="595"/>
      <c r="F17" s="596"/>
      <c r="G17" s="603">
        <f>SUM(G11:G16)</f>
        <v>1584296605</v>
      </c>
      <c r="H17" s="607"/>
      <c r="I17" s="608"/>
      <c r="J17" s="608"/>
      <c r="K17" s="608"/>
      <c r="L17" s="608"/>
      <c r="M17" s="608"/>
    </row>
    <row r="18" spans="1:13" ht="21" customHeight="1">
      <c r="A18" s="3"/>
      <c r="B18" s="586" t="s">
        <v>29</v>
      </c>
      <c r="C18" s="587"/>
      <c r="D18" s="587"/>
      <c r="E18" s="587"/>
      <c r="F18" s="588"/>
      <c r="G18" s="603">
        <f>G10+G17</f>
        <v>1584296605</v>
      </c>
      <c r="H18" s="607"/>
      <c r="I18" s="605"/>
      <c r="J18" s="605"/>
      <c r="K18" s="605"/>
      <c r="L18" s="605"/>
      <c r="M18" s="605"/>
    </row>
    <row r="19" spans="1:13">
      <c r="G19" s="575"/>
      <c r="H19" s="575"/>
    </row>
  </sheetData>
  <mergeCells count="50">
    <mergeCell ref="B4:C4"/>
    <mergeCell ref="B18:F18"/>
    <mergeCell ref="I4:M4"/>
    <mergeCell ref="I5:M5"/>
    <mergeCell ref="B11:C17"/>
    <mergeCell ref="E17:F17"/>
    <mergeCell ref="B5:C10"/>
    <mergeCell ref="E10:F10"/>
    <mergeCell ref="G10:H10"/>
    <mergeCell ref="I10:M10"/>
    <mergeCell ref="I11:M11"/>
    <mergeCell ref="I12:M12"/>
    <mergeCell ref="I18:M18"/>
    <mergeCell ref="G18:H18"/>
    <mergeCell ref="I17:M17"/>
    <mergeCell ref="G17:H17"/>
    <mergeCell ref="E15:F15"/>
    <mergeCell ref="G15:H15"/>
    <mergeCell ref="I15:M15"/>
    <mergeCell ref="E16:F16"/>
    <mergeCell ref="G16:H16"/>
    <mergeCell ref="I16:M16"/>
    <mergeCell ref="G19:H19"/>
    <mergeCell ref="L3:M3"/>
    <mergeCell ref="E4:F4"/>
    <mergeCell ref="G4:H4"/>
    <mergeCell ref="E5:F5"/>
    <mergeCell ref="G5:H5"/>
    <mergeCell ref="E11:F11"/>
    <mergeCell ref="E12:F12"/>
    <mergeCell ref="G11:H11"/>
    <mergeCell ref="G12:H12"/>
    <mergeCell ref="I14:M14"/>
    <mergeCell ref="E14:F14"/>
    <mergeCell ref="G14:H14"/>
    <mergeCell ref="E13:F13"/>
    <mergeCell ref="G13:H13"/>
    <mergeCell ref="I13:M13"/>
    <mergeCell ref="I6:M6"/>
    <mergeCell ref="I7:M7"/>
    <mergeCell ref="I8:M8"/>
    <mergeCell ref="I9:M9"/>
    <mergeCell ref="E6:F6"/>
    <mergeCell ref="E7:F7"/>
    <mergeCell ref="E8:F8"/>
    <mergeCell ref="E9:F9"/>
    <mergeCell ref="G6:H6"/>
    <mergeCell ref="G7:H7"/>
    <mergeCell ref="G8:H8"/>
    <mergeCell ref="G9:H9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58"/>
  <sheetViews>
    <sheetView view="pageBreakPreview" topLeftCell="B2" zoomScale="110" zoomScaleNormal="100" zoomScaleSheetLayoutView="110" workbookViewId="0">
      <selection activeCell="H23" sqref="H23"/>
    </sheetView>
  </sheetViews>
  <sheetFormatPr defaultRowHeight="13.5"/>
  <cols>
    <col min="1" max="1" width="4.625" hidden="1" customWidth="1"/>
    <col min="2" max="3" width="15.625" customWidth="1"/>
    <col min="4" max="4" width="8.375" customWidth="1"/>
    <col min="5" max="5" width="25.625" customWidth="1"/>
    <col min="6" max="6" width="19.625" customWidth="1"/>
    <col min="8" max="8" width="11.875" bestFit="1" customWidth="1"/>
    <col min="9" max="11" width="14.5" customWidth="1"/>
  </cols>
  <sheetData>
    <row r="1" spans="2:11" ht="24" hidden="1" customHeight="1"/>
    <row r="2" spans="2:11" ht="21" customHeight="1">
      <c r="B2" s="623" t="s">
        <v>114</v>
      </c>
      <c r="C2" s="624"/>
      <c r="D2" s="624"/>
      <c r="E2" s="624"/>
      <c r="F2" s="624"/>
    </row>
    <row r="3" spans="2:11" ht="19.5" customHeight="1">
      <c r="B3" s="72" t="s">
        <v>115</v>
      </c>
      <c r="C3" s="30"/>
      <c r="D3" s="30"/>
      <c r="E3" s="30"/>
      <c r="F3" s="58" t="s">
        <v>165</v>
      </c>
    </row>
    <row r="4" spans="2:11">
      <c r="B4" s="73" t="s">
        <v>116</v>
      </c>
      <c r="C4" s="74" t="s">
        <v>99</v>
      </c>
      <c r="D4" s="75" t="s">
        <v>117</v>
      </c>
      <c r="E4" s="75"/>
      <c r="F4" s="76" t="s">
        <v>0</v>
      </c>
      <c r="H4" s="348"/>
      <c r="I4" s="159" t="s">
        <v>389</v>
      </c>
      <c r="J4" s="159" t="s">
        <v>388</v>
      </c>
      <c r="K4" s="159" t="s">
        <v>390</v>
      </c>
    </row>
    <row r="5" spans="2:11">
      <c r="B5" s="613" t="s">
        <v>191</v>
      </c>
      <c r="C5" s="625" t="s">
        <v>192</v>
      </c>
      <c r="D5" s="617" t="s">
        <v>400</v>
      </c>
      <c r="E5" s="618"/>
      <c r="F5" s="121">
        <v>379637415</v>
      </c>
      <c r="H5" s="149" t="s">
        <v>405</v>
      </c>
      <c r="I5" s="349">
        <f>F57</f>
        <v>2239355468</v>
      </c>
      <c r="J5" s="349">
        <f>一般会計等純資産変動計算書!M11</f>
        <v>2239355468</v>
      </c>
      <c r="K5" s="353" t="str">
        <f>IF(I5=J5,"OK",I5-J5)</f>
        <v>OK</v>
      </c>
    </row>
    <row r="6" spans="2:11">
      <c r="B6" s="613"/>
      <c r="C6" s="625"/>
      <c r="D6" s="617" t="s">
        <v>193</v>
      </c>
      <c r="E6" s="618"/>
      <c r="F6" s="121">
        <v>38128003</v>
      </c>
      <c r="H6" s="149" t="s">
        <v>406</v>
      </c>
      <c r="I6" s="349">
        <f>F58</f>
        <v>1379396742</v>
      </c>
      <c r="J6" s="349">
        <f>一般会計等純資産変動計算書!M12</f>
        <v>1379396742</v>
      </c>
      <c r="K6" s="353" t="str">
        <f>IF(I6=J6,"OK",I6-J6)</f>
        <v>OK</v>
      </c>
    </row>
    <row r="7" spans="2:11">
      <c r="B7" s="613"/>
      <c r="C7" s="625"/>
      <c r="D7" s="617" t="s">
        <v>422</v>
      </c>
      <c r="E7" s="618"/>
      <c r="F7" s="121">
        <v>171000</v>
      </c>
    </row>
    <row r="8" spans="2:11">
      <c r="B8" s="613"/>
      <c r="C8" s="625"/>
      <c r="D8" s="617" t="s">
        <v>194</v>
      </c>
      <c r="E8" s="618"/>
      <c r="F8" s="121">
        <v>715000</v>
      </c>
    </row>
    <row r="9" spans="2:11">
      <c r="B9" s="613"/>
      <c r="C9" s="625"/>
      <c r="D9" s="617" t="s">
        <v>195</v>
      </c>
      <c r="E9" s="618"/>
      <c r="F9" s="121">
        <v>481000</v>
      </c>
    </row>
    <row r="10" spans="2:11">
      <c r="B10" s="613"/>
      <c r="C10" s="625"/>
      <c r="D10" s="617" t="s">
        <v>196</v>
      </c>
      <c r="E10" s="618"/>
      <c r="F10" s="121">
        <v>74927000</v>
      </c>
    </row>
    <row r="11" spans="2:11">
      <c r="B11" s="613"/>
      <c r="C11" s="625"/>
      <c r="D11" s="617" t="s">
        <v>423</v>
      </c>
      <c r="E11" s="618"/>
      <c r="F11" s="121">
        <v>5088122</v>
      </c>
    </row>
    <row r="12" spans="2:11">
      <c r="B12" s="613"/>
      <c r="C12" s="625"/>
      <c r="D12" s="617" t="s">
        <v>421</v>
      </c>
      <c r="E12" s="618"/>
      <c r="F12" s="121">
        <v>0</v>
      </c>
    </row>
    <row r="13" spans="2:11">
      <c r="B13" s="613"/>
      <c r="C13" s="625"/>
      <c r="D13" s="617" t="s">
        <v>401</v>
      </c>
      <c r="E13" s="618"/>
      <c r="F13" s="121">
        <v>5255417</v>
      </c>
    </row>
    <row r="14" spans="2:11">
      <c r="B14" s="613"/>
      <c r="C14" s="625"/>
      <c r="D14" s="617" t="s">
        <v>402</v>
      </c>
      <c r="E14" s="618"/>
      <c r="F14" s="121">
        <v>0</v>
      </c>
    </row>
    <row r="15" spans="2:11">
      <c r="B15" s="613"/>
      <c r="C15" s="625"/>
      <c r="D15" s="617" t="s">
        <v>404</v>
      </c>
      <c r="E15" s="618"/>
      <c r="F15" s="121">
        <v>0</v>
      </c>
    </row>
    <row r="16" spans="2:11">
      <c r="B16" s="613"/>
      <c r="C16" s="625"/>
      <c r="D16" s="617" t="s">
        <v>197</v>
      </c>
      <c r="E16" s="618"/>
      <c r="F16" s="121">
        <v>4414000</v>
      </c>
    </row>
    <row r="17" spans="2:6">
      <c r="B17" s="613"/>
      <c r="C17" s="625"/>
      <c r="D17" s="617" t="s">
        <v>198</v>
      </c>
      <c r="E17" s="618"/>
      <c r="F17" s="121">
        <v>1663222000</v>
      </c>
    </row>
    <row r="18" spans="2:6">
      <c r="B18" s="613"/>
      <c r="C18" s="625"/>
      <c r="D18" s="617" t="s">
        <v>403</v>
      </c>
      <c r="E18" s="618"/>
      <c r="F18" s="121">
        <v>0</v>
      </c>
    </row>
    <row r="19" spans="2:6">
      <c r="B19" s="613"/>
      <c r="C19" s="625"/>
      <c r="D19" s="617" t="s">
        <v>199</v>
      </c>
      <c r="E19" s="618"/>
      <c r="F19" s="121">
        <v>15941564</v>
      </c>
    </row>
    <row r="20" spans="2:6">
      <c r="B20" s="613"/>
      <c r="C20" s="625"/>
      <c r="D20" s="617" t="s">
        <v>200</v>
      </c>
      <c r="E20" s="618"/>
      <c r="F20" s="121">
        <v>49843226</v>
      </c>
    </row>
    <row r="21" spans="2:6">
      <c r="B21" s="613"/>
      <c r="C21" s="625"/>
      <c r="D21" s="617" t="s">
        <v>204</v>
      </c>
      <c r="E21" s="618"/>
      <c r="F21" s="121">
        <v>1531721</v>
      </c>
    </row>
    <row r="22" spans="2:6">
      <c r="B22" s="613"/>
      <c r="C22" s="626"/>
      <c r="D22" s="610" t="s">
        <v>118</v>
      </c>
      <c r="E22" s="612"/>
      <c r="F22" s="122">
        <f>SUM(F5:F21)</f>
        <v>2239355468</v>
      </c>
    </row>
    <row r="23" spans="2:6" ht="13.5" customHeight="1">
      <c r="B23" s="613"/>
      <c r="C23" s="627" t="s">
        <v>8</v>
      </c>
      <c r="D23" s="620" t="s">
        <v>119</v>
      </c>
      <c r="E23" s="77" t="s">
        <v>171</v>
      </c>
      <c r="F23" s="154">
        <v>23342000</v>
      </c>
    </row>
    <row r="24" spans="2:6">
      <c r="B24" s="613"/>
      <c r="C24" s="628"/>
      <c r="D24" s="621"/>
      <c r="E24" s="133" t="s">
        <v>172</v>
      </c>
      <c r="F24" s="154">
        <v>0</v>
      </c>
    </row>
    <row r="25" spans="2:6">
      <c r="B25" s="613"/>
      <c r="C25" s="625"/>
      <c r="D25" s="622"/>
      <c r="E25" s="78" t="s">
        <v>112</v>
      </c>
      <c r="F25" s="122">
        <f>SUM(F23:F24)</f>
        <v>23342000</v>
      </c>
    </row>
    <row r="26" spans="2:6" ht="13.5" customHeight="1">
      <c r="B26" s="613"/>
      <c r="C26" s="625"/>
      <c r="D26" s="620" t="s">
        <v>120</v>
      </c>
      <c r="E26" s="77" t="s">
        <v>171</v>
      </c>
      <c r="F26" s="154">
        <f>246894000+67678443</f>
        <v>314572443</v>
      </c>
    </row>
    <row r="27" spans="2:6">
      <c r="B27" s="613"/>
      <c r="C27" s="625"/>
      <c r="D27" s="621"/>
      <c r="E27" s="77" t="s">
        <v>172</v>
      </c>
      <c r="F27" s="154">
        <f>214009000+827473299</f>
        <v>1041482299</v>
      </c>
    </row>
    <row r="28" spans="2:6">
      <c r="B28" s="613"/>
      <c r="C28" s="625"/>
      <c r="D28" s="622"/>
      <c r="E28" s="78" t="s">
        <v>112</v>
      </c>
      <c r="F28" s="122">
        <f>SUM(F26:F27)</f>
        <v>1356054742</v>
      </c>
    </row>
    <row r="29" spans="2:6">
      <c r="B29" s="613"/>
      <c r="C29" s="626"/>
      <c r="D29" s="610" t="s">
        <v>118</v>
      </c>
      <c r="E29" s="612"/>
      <c r="F29" s="122">
        <f>F25+F28</f>
        <v>1379396742</v>
      </c>
    </row>
    <row r="30" spans="2:6">
      <c r="B30" s="614"/>
      <c r="C30" s="629" t="s">
        <v>7</v>
      </c>
      <c r="D30" s="630"/>
      <c r="E30" s="631"/>
      <c r="F30" s="122">
        <f>F22+F25+F28</f>
        <v>3618752210</v>
      </c>
    </row>
    <row r="31" spans="2:6" hidden="1">
      <c r="B31" s="613" t="s">
        <v>410</v>
      </c>
      <c r="C31" s="615" t="s">
        <v>192</v>
      </c>
      <c r="D31" s="617" t="s">
        <v>200</v>
      </c>
      <c r="E31" s="618"/>
      <c r="F31" s="121"/>
    </row>
    <row r="32" spans="2:6" hidden="1">
      <c r="B32" s="613"/>
      <c r="C32" s="615"/>
      <c r="D32" s="617" t="s">
        <v>204</v>
      </c>
      <c r="E32" s="618"/>
      <c r="F32" s="121"/>
    </row>
    <row r="33" spans="2:6" hidden="1">
      <c r="B33" s="613"/>
      <c r="C33" s="616"/>
      <c r="D33" s="610" t="s">
        <v>118</v>
      </c>
      <c r="E33" s="612"/>
      <c r="F33" s="122">
        <f>SUM(F31:F32)</f>
        <v>0</v>
      </c>
    </row>
    <row r="34" spans="2:6" hidden="1">
      <c r="B34" s="613"/>
      <c r="C34" s="619" t="s">
        <v>8</v>
      </c>
      <c r="D34" s="620" t="s">
        <v>119</v>
      </c>
      <c r="E34" s="160" t="s">
        <v>171</v>
      </c>
      <c r="F34" s="121"/>
    </row>
    <row r="35" spans="2:6" hidden="1">
      <c r="B35" s="613"/>
      <c r="C35" s="613"/>
      <c r="D35" s="621"/>
      <c r="E35" s="160" t="s">
        <v>172</v>
      </c>
      <c r="F35" s="121"/>
    </row>
    <row r="36" spans="2:6" hidden="1">
      <c r="B36" s="613"/>
      <c r="C36" s="615"/>
      <c r="D36" s="622"/>
      <c r="E36" s="161" t="s">
        <v>112</v>
      </c>
      <c r="F36" s="122">
        <f>SUM(F34:F35)</f>
        <v>0</v>
      </c>
    </row>
    <row r="37" spans="2:6" hidden="1">
      <c r="B37" s="613"/>
      <c r="C37" s="615"/>
      <c r="D37" s="620" t="s">
        <v>120</v>
      </c>
      <c r="E37" s="160" t="s">
        <v>171</v>
      </c>
      <c r="F37" s="121"/>
    </row>
    <row r="38" spans="2:6" hidden="1">
      <c r="B38" s="613"/>
      <c r="C38" s="615"/>
      <c r="D38" s="621"/>
      <c r="E38" s="160" t="s">
        <v>172</v>
      </c>
      <c r="F38" s="121"/>
    </row>
    <row r="39" spans="2:6" hidden="1">
      <c r="B39" s="613"/>
      <c r="C39" s="615"/>
      <c r="D39" s="622"/>
      <c r="E39" s="161" t="s">
        <v>112</v>
      </c>
      <c r="F39" s="122">
        <f>SUM(F37:F38)</f>
        <v>0</v>
      </c>
    </row>
    <row r="40" spans="2:6" hidden="1">
      <c r="B40" s="613"/>
      <c r="C40" s="616"/>
      <c r="D40" s="610" t="s">
        <v>118</v>
      </c>
      <c r="E40" s="612"/>
      <c r="F40" s="122">
        <f>F36+F39</f>
        <v>0</v>
      </c>
    </row>
    <row r="41" spans="2:6" hidden="1">
      <c r="B41" s="614"/>
      <c r="C41" s="610" t="s">
        <v>7</v>
      </c>
      <c r="D41" s="611"/>
      <c r="E41" s="612"/>
      <c r="F41" s="122">
        <f>F33+F36+F39</f>
        <v>0</v>
      </c>
    </row>
    <row r="42" spans="2:6" hidden="1">
      <c r="B42" s="613" t="s">
        <v>411</v>
      </c>
      <c r="C42" s="615" t="s">
        <v>192</v>
      </c>
      <c r="D42" s="617" t="s">
        <v>200</v>
      </c>
      <c r="E42" s="618"/>
      <c r="F42" s="121"/>
    </row>
    <row r="43" spans="2:6" hidden="1">
      <c r="B43" s="613"/>
      <c r="C43" s="615"/>
      <c r="D43" s="617" t="s">
        <v>204</v>
      </c>
      <c r="E43" s="618"/>
      <c r="F43" s="121"/>
    </row>
    <row r="44" spans="2:6" hidden="1">
      <c r="B44" s="613"/>
      <c r="C44" s="616"/>
      <c r="D44" s="610" t="s">
        <v>118</v>
      </c>
      <c r="E44" s="612"/>
      <c r="F44" s="122">
        <f>SUM(F42:F43)</f>
        <v>0</v>
      </c>
    </row>
    <row r="45" spans="2:6" hidden="1">
      <c r="B45" s="613"/>
      <c r="C45" s="619" t="s">
        <v>8</v>
      </c>
      <c r="D45" s="620" t="s">
        <v>119</v>
      </c>
      <c r="E45" s="160" t="s">
        <v>171</v>
      </c>
      <c r="F45" s="121">
        <v>0</v>
      </c>
    </row>
    <row r="46" spans="2:6" hidden="1">
      <c r="B46" s="613"/>
      <c r="C46" s="613"/>
      <c r="D46" s="621"/>
      <c r="E46" s="160" t="s">
        <v>172</v>
      </c>
      <c r="F46" s="121">
        <v>0</v>
      </c>
    </row>
    <row r="47" spans="2:6" hidden="1">
      <c r="B47" s="613"/>
      <c r="C47" s="615"/>
      <c r="D47" s="622"/>
      <c r="E47" s="161" t="s">
        <v>112</v>
      </c>
      <c r="F47" s="122">
        <f>SUM(F45:F46)</f>
        <v>0</v>
      </c>
    </row>
    <row r="48" spans="2:6" hidden="1">
      <c r="B48" s="613"/>
      <c r="C48" s="615"/>
      <c r="D48" s="620" t="s">
        <v>120</v>
      </c>
      <c r="E48" s="160" t="s">
        <v>171</v>
      </c>
      <c r="F48" s="121">
        <v>0</v>
      </c>
    </row>
    <row r="49" spans="2:6" hidden="1">
      <c r="B49" s="613"/>
      <c r="C49" s="615"/>
      <c r="D49" s="621"/>
      <c r="E49" s="160" t="s">
        <v>172</v>
      </c>
      <c r="F49" s="121">
        <v>0</v>
      </c>
    </row>
    <row r="50" spans="2:6" hidden="1">
      <c r="B50" s="613"/>
      <c r="C50" s="615"/>
      <c r="D50" s="622"/>
      <c r="E50" s="161" t="s">
        <v>112</v>
      </c>
      <c r="F50" s="122">
        <f>SUM(F48:F49)</f>
        <v>0</v>
      </c>
    </row>
    <row r="51" spans="2:6" hidden="1">
      <c r="B51" s="613"/>
      <c r="C51" s="616"/>
      <c r="D51" s="610" t="s">
        <v>118</v>
      </c>
      <c r="E51" s="612"/>
      <c r="F51" s="122">
        <f>F47+F50</f>
        <v>0</v>
      </c>
    </row>
    <row r="52" spans="2:6" hidden="1">
      <c r="B52" s="614"/>
      <c r="C52" s="610" t="s">
        <v>7</v>
      </c>
      <c r="D52" s="611"/>
      <c r="E52" s="612"/>
      <c r="F52" s="122">
        <f>F44+F47+F50</f>
        <v>0</v>
      </c>
    </row>
    <row r="53" spans="2:6" hidden="1">
      <c r="B53" s="609" t="s">
        <v>407</v>
      </c>
      <c r="C53" s="610" t="s">
        <v>408</v>
      </c>
      <c r="D53" s="611"/>
      <c r="E53" s="612"/>
      <c r="F53" s="122">
        <f>F22+F33+F44</f>
        <v>2239355468</v>
      </c>
    </row>
    <row r="54" spans="2:6" hidden="1">
      <c r="B54" s="609"/>
      <c r="C54" s="610" t="s">
        <v>8</v>
      </c>
      <c r="D54" s="611"/>
      <c r="E54" s="612"/>
      <c r="F54" s="122">
        <f>F29+F40+F51</f>
        <v>1379396742</v>
      </c>
    </row>
    <row r="55" spans="2:6" hidden="1">
      <c r="B55" s="609" t="s">
        <v>409</v>
      </c>
      <c r="C55" s="610" t="s">
        <v>408</v>
      </c>
      <c r="D55" s="611"/>
      <c r="E55" s="612"/>
      <c r="F55" s="121"/>
    </row>
    <row r="56" spans="2:6" hidden="1">
      <c r="B56" s="609"/>
      <c r="C56" s="610" t="s">
        <v>8</v>
      </c>
      <c r="D56" s="611"/>
      <c r="E56" s="612"/>
      <c r="F56" s="121">
        <v>0</v>
      </c>
    </row>
    <row r="57" spans="2:6" hidden="1">
      <c r="B57" s="609" t="s">
        <v>7</v>
      </c>
      <c r="C57" s="610" t="s">
        <v>408</v>
      </c>
      <c r="D57" s="611"/>
      <c r="E57" s="612"/>
      <c r="F57" s="122">
        <f>F53+F55</f>
        <v>2239355468</v>
      </c>
    </row>
    <row r="58" spans="2:6" hidden="1">
      <c r="B58" s="609"/>
      <c r="C58" s="610" t="s">
        <v>8</v>
      </c>
      <c r="D58" s="611"/>
      <c r="E58" s="612"/>
      <c r="F58" s="122">
        <f>F54+F56</f>
        <v>1379396742</v>
      </c>
    </row>
  </sheetData>
  <mergeCells count="55">
    <mergeCell ref="D10:E10"/>
    <mergeCell ref="B2:F2"/>
    <mergeCell ref="B5:B30"/>
    <mergeCell ref="C5:C22"/>
    <mergeCell ref="D22:E22"/>
    <mergeCell ref="C23:C29"/>
    <mergeCell ref="D23:D25"/>
    <mergeCell ref="D26:D28"/>
    <mergeCell ref="D29:E29"/>
    <mergeCell ref="C30:E30"/>
    <mergeCell ref="D5:E5"/>
    <mergeCell ref="D6:E6"/>
    <mergeCell ref="D7:E7"/>
    <mergeCell ref="D8:E8"/>
    <mergeCell ref="D9:E9"/>
    <mergeCell ref="D15:E15"/>
    <mergeCell ref="D11:E11"/>
    <mergeCell ref="D12:E12"/>
    <mergeCell ref="D13:E13"/>
    <mergeCell ref="D14:E14"/>
    <mergeCell ref="D16:E16"/>
    <mergeCell ref="D20:E20"/>
    <mergeCell ref="D17:E17"/>
    <mergeCell ref="B31:B41"/>
    <mergeCell ref="C31:C33"/>
    <mergeCell ref="D31:E31"/>
    <mergeCell ref="D32:E32"/>
    <mergeCell ref="D33:E33"/>
    <mergeCell ref="C34:C40"/>
    <mergeCell ref="D34:D36"/>
    <mergeCell ref="D37:D39"/>
    <mergeCell ref="D40:E40"/>
    <mergeCell ref="C41:E41"/>
    <mergeCell ref="D21:E21"/>
    <mergeCell ref="D19:E19"/>
    <mergeCell ref="D18:E18"/>
    <mergeCell ref="B42:B52"/>
    <mergeCell ref="C42:C44"/>
    <mergeCell ref="D42:E42"/>
    <mergeCell ref="D43:E43"/>
    <mergeCell ref="D44:E44"/>
    <mergeCell ref="C45:C51"/>
    <mergeCell ref="D45:D47"/>
    <mergeCell ref="D48:D50"/>
    <mergeCell ref="D51:E51"/>
    <mergeCell ref="C52:E52"/>
    <mergeCell ref="B57:B58"/>
    <mergeCell ref="C57:E57"/>
    <mergeCell ref="C58:E58"/>
    <mergeCell ref="B53:B54"/>
    <mergeCell ref="C53:E53"/>
    <mergeCell ref="C54:E54"/>
    <mergeCell ref="B55:B56"/>
    <mergeCell ref="C55:E55"/>
    <mergeCell ref="C56:E56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Sheet12"/>
  <dimension ref="A1:L36"/>
  <sheetViews>
    <sheetView view="pageBreakPreview" topLeftCell="B2" zoomScaleNormal="100" zoomScaleSheetLayoutView="100" workbookViewId="0">
      <selection activeCell="D17" sqref="D17"/>
    </sheetView>
  </sheetViews>
  <sheetFormatPr defaultRowHeight="13.5"/>
  <cols>
    <col min="1" max="1" width="4.625" style="79" hidden="1" customWidth="1"/>
    <col min="2" max="2" width="25.625" style="79" customWidth="1"/>
    <col min="3" max="7" width="21.625" style="79" customWidth="1"/>
    <col min="8" max="8" width="9" style="79"/>
    <col min="9" max="9" width="18.625" style="79" bestFit="1" customWidth="1"/>
    <col min="10" max="12" width="13.125" style="79" customWidth="1"/>
    <col min="13" max="16384" width="9" style="79"/>
  </cols>
  <sheetData>
    <row r="1" spans="1:12" ht="45" hidden="1" customHeight="1"/>
    <row r="2" spans="1:12" ht="19.5" customHeight="1">
      <c r="B2" s="636" t="s">
        <v>121</v>
      </c>
      <c r="C2" s="637"/>
      <c r="D2" s="637"/>
      <c r="E2" s="638" t="s">
        <v>165</v>
      </c>
      <c r="F2" s="638"/>
      <c r="G2" s="638"/>
    </row>
    <row r="3" spans="1:12" ht="24.95" customHeight="1">
      <c r="B3" s="639" t="s">
        <v>13</v>
      </c>
      <c r="C3" s="639" t="s">
        <v>110</v>
      </c>
      <c r="D3" s="640" t="s">
        <v>122</v>
      </c>
      <c r="E3" s="639"/>
      <c r="F3" s="639"/>
      <c r="G3" s="639"/>
    </row>
    <row r="4" spans="1:12" s="80" customFormat="1" ht="27.95" customHeight="1">
      <c r="B4" s="639"/>
      <c r="C4" s="639"/>
      <c r="D4" s="82" t="s">
        <v>123</v>
      </c>
      <c r="E4" s="83" t="s">
        <v>124</v>
      </c>
      <c r="F4" s="83" t="s">
        <v>125</v>
      </c>
      <c r="G4" s="83" t="s">
        <v>126</v>
      </c>
      <c r="I4" s="375"/>
      <c r="J4" s="375" t="s">
        <v>389</v>
      </c>
      <c r="K4" s="375" t="s">
        <v>388</v>
      </c>
      <c r="L4" s="375" t="s">
        <v>390</v>
      </c>
    </row>
    <row r="5" spans="1:12" ht="30" customHeight="1">
      <c r="B5" s="84" t="s">
        <v>127</v>
      </c>
      <c r="C5" s="100">
        <f>C14+C23+C32</f>
        <v>4094318274</v>
      </c>
      <c r="D5" s="123">
        <f t="shared" ref="D5:G5" si="0">D14+D23+D32</f>
        <v>1356054742</v>
      </c>
      <c r="E5" s="124">
        <f t="shared" si="0"/>
        <v>117587000</v>
      </c>
      <c r="F5" s="124">
        <f t="shared" si="0"/>
        <v>1850398522</v>
      </c>
      <c r="G5" s="124">
        <f t="shared" si="0"/>
        <v>770278010</v>
      </c>
      <c r="I5" s="124" t="str">
        <f>B5</f>
        <v>純行政コスト</v>
      </c>
      <c r="J5" s="379">
        <f>C5</f>
        <v>4094318274</v>
      </c>
      <c r="K5" s="379">
        <f>一般会計等純資産変動計算書!J9</f>
        <v>-4094318274</v>
      </c>
      <c r="L5" s="353" t="str">
        <f>IF(J5=-K5,"OK",J5+K5)</f>
        <v>OK</v>
      </c>
    </row>
    <row r="6" spans="1:12" ht="30" customHeight="1">
      <c r="B6" s="84" t="s">
        <v>128</v>
      </c>
      <c r="C6" s="100">
        <f t="shared" ref="C6:G6" si="1">C15+C24+C33</f>
        <v>210780790</v>
      </c>
      <c r="D6" s="125">
        <f t="shared" si="1"/>
        <v>23342000</v>
      </c>
      <c r="E6" s="126">
        <f t="shared" si="1"/>
        <v>108900000</v>
      </c>
      <c r="F6" s="124">
        <f t="shared" si="1"/>
        <v>78538790</v>
      </c>
      <c r="G6" s="126">
        <f t="shared" si="1"/>
        <v>0</v>
      </c>
      <c r="I6" s="124" t="str">
        <f t="shared" ref="I6:I8" si="2">B6</f>
        <v>有形固定資産等の増加</v>
      </c>
      <c r="J6" s="379">
        <f>C6</f>
        <v>210780790</v>
      </c>
      <c r="K6" s="379">
        <f>一般会計等純資産変動計算書!L15</f>
        <v>210780790</v>
      </c>
      <c r="L6" s="353" t="str">
        <f t="shared" ref="L6:L8" si="3">IF(J6=K6,"OK",J6-K6)</f>
        <v>OK</v>
      </c>
    </row>
    <row r="7" spans="1:12" ht="30" customHeight="1">
      <c r="B7" s="84" t="s">
        <v>129</v>
      </c>
      <c r="C7" s="100">
        <f t="shared" ref="C7:G7" si="4">C16+C25+C34</f>
        <v>93696733</v>
      </c>
      <c r="D7" s="125">
        <f t="shared" si="4"/>
        <v>0</v>
      </c>
      <c r="E7" s="126">
        <f t="shared" si="4"/>
        <v>0</v>
      </c>
      <c r="F7" s="124">
        <f t="shared" si="4"/>
        <v>85872901</v>
      </c>
      <c r="G7" s="126">
        <f t="shared" si="4"/>
        <v>7823832</v>
      </c>
      <c r="I7" s="124" t="str">
        <f t="shared" si="2"/>
        <v>貸付金・基金等の増加</v>
      </c>
      <c r="J7" s="379">
        <f>C7</f>
        <v>93696733</v>
      </c>
      <c r="K7" s="379">
        <f>一般会計等純資産変動計算書!L17</f>
        <v>93696733</v>
      </c>
      <c r="L7" s="353" t="str">
        <f t="shared" si="3"/>
        <v>OK</v>
      </c>
    </row>
    <row r="8" spans="1:12" ht="30" customHeight="1">
      <c r="B8" s="84" t="s">
        <v>105</v>
      </c>
      <c r="C8" s="100">
        <f t="shared" ref="C8:G8" si="5">C17+C26+C35</f>
        <v>0</v>
      </c>
      <c r="D8" s="125">
        <f t="shared" si="5"/>
        <v>0</v>
      </c>
      <c r="E8" s="126">
        <f t="shared" si="5"/>
        <v>0</v>
      </c>
      <c r="F8" s="126">
        <f t="shared" si="5"/>
        <v>0</v>
      </c>
      <c r="G8" s="126">
        <f t="shared" si="5"/>
        <v>0</v>
      </c>
      <c r="I8" s="124" t="str">
        <f t="shared" si="2"/>
        <v>その他</v>
      </c>
      <c r="J8" s="379">
        <f>C8</f>
        <v>0</v>
      </c>
      <c r="K8" s="379" t="str">
        <f>一般会計等純資産変動計算書!J21</f>
        <v>-</v>
      </c>
      <c r="L8" s="353" t="str">
        <f t="shared" si="3"/>
        <v>OK</v>
      </c>
    </row>
    <row r="9" spans="1:12" ht="30" customHeight="1">
      <c r="B9" s="85" t="s">
        <v>29</v>
      </c>
      <c r="C9" s="127">
        <f t="shared" ref="C9:G9" si="6">C18+C27+C36</f>
        <v>4398795797</v>
      </c>
      <c r="D9" s="128">
        <f t="shared" si="6"/>
        <v>1379396742</v>
      </c>
      <c r="E9" s="127">
        <f t="shared" si="6"/>
        <v>226487000</v>
      </c>
      <c r="F9" s="127">
        <f t="shared" si="6"/>
        <v>2014810213</v>
      </c>
      <c r="G9" s="127">
        <f t="shared" si="6"/>
        <v>778101842</v>
      </c>
    </row>
    <row r="10" spans="1:12">
      <c r="A10" s="81"/>
      <c r="B10" s="634"/>
      <c r="C10" s="635"/>
      <c r="D10" s="635"/>
      <c r="E10" s="635"/>
      <c r="F10" s="635"/>
      <c r="G10" s="635"/>
    </row>
    <row r="11" spans="1:12">
      <c r="A11" s="81"/>
      <c r="B11" s="359" t="s">
        <v>206</v>
      </c>
      <c r="C11" s="359"/>
      <c r="D11" s="359"/>
      <c r="E11" s="359"/>
      <c r="F11" s="359"/>
      <c r="G11" s="359"/>
    </row>
    <row r="12" spans="1:12" ht="24.95" customHeight="1">
      <c r="B12" s="632" t="s">
        <v>13</v>
      </c>
      <c r="C12" s="632" t="s">
        <v>110</v>
      </c>
      <c r="D12" s="633" t="s">
        <v>122</v>
      </c>
      <c r="E12" s="632"/>
      <c r="F12" s="632"/>
      <c r="G12" s="632"/>
    </row>
    <row r="13" spans="1:12" s="80" customFormat="1" ht="27.95" customHeight="1">
      <c r="B13" s="632"/>
      <c r="C13" s="632"/>
      <c r="D13" s="360" t="s">
        <v>123</v>
      </c>
      <c r="E13" s="361" t="s">
        <v>124</v>
      </c>
      <c r="F13" s="361" t="s">
        <v>125</v>
      </c>
      <c r="G13" s="361" t="s">
        <v>126</v>
      </c>
    </row>
    <row r="14" spans="1:12" ht="30" customHeight="1">
      <c r="B14" s="362" t="s">
        <v>127</v>
      </c>
      <c r="C14" s="363">
        <v>4094318274</v>
      </c>
      <c r="D14" s="364">
        <f>D18-(D15+D16)</f>
        <v>1356054742</v>
      </c>
      <c r="E14" s="365">
        <f>E18-(E15+E16)</f>
        <v>117587000</v>
      </c>
      <c r="F14" s="365">
        <f>C14-(D14+E14+G14)</f>
        <v>1850398522</v>
      </c>
      <c r="G14" s="363">
        <v>770278010</v>
      </c>
    </row>
    <row r="15" spans="1:12" ht="30" customHeight="1">
      <c r="B15" s="362" t="s">
        <v>128</v>
      </c>
      <c r="C15" s="363">
        <v>210780790</v>
      </c>
      <c r="D15" s="366">
        <f>財源明細!F25</f>
        <v>23342000</v>
      </c>
      <c r="E15" s="367">
        <v>108900000</v>
      </c>
      <c r="F15" s="365">
        <f t="shared" ref="F15:F16" si="7">C15-(D15+E15+G15)</f>
        <v>78538790</v>
      </c>
      <c r="G15" s="367">
        <v>0</v>
      </c>
    </row>
    <row r="16" spans="1:12" ht="30" customHeight="1">
      <c r="B16" s="362" t="s">
        <v>129</v>
      </c>
      <c r="C16" s="363">
        <v>93696733</v>
      </c>
      <c r="D16" s="366">
        <v>0</v>
      </c>
      <c r="E16" s="367">
        <v>0</v>
      </c>
      <c r="F16" s="365">
        <f t="shared" si="7"/>
        <v>85872901</v>
      </c>
      <c r="G16" s="367">
        <v>7823832</v>
      </c>
    </row>
    <row r="17" spans="2:7" ht="30" customHeight="1">
      <c r="B17" s="362" t="s">
        <v>105</v>
      </c>
      <c r="C17" s="363">
        <v>0</v>
      </c>
      <c r="D17" s="366"/>
      <c r="E17" s="367"/>
      <c r="F17" s="367"/>
      <c r="G17" s="368">
        <f>C17</f>
        <v>0</v>
      </c>
    </row>
    <row r="18" spans="2:7" ht="30" customHeight="1">
      <c r="B18" s="369" t="s">
        <v>29</v>
      </c>
      <c r="C18" s="370">
        <f>SUM(C14:C17)</f>
        <v>4398795797</v>
      </c>
      <c r="D18" s="371">
        <v>1379396742</v>
      </c>
      <c r="E18" s="372">
        <v>226487000</v>
      </c>
      <c r="F18" s="370">
        <f>SUM(F14:F17)</f>
        <v>2014810213</v>
      </c>
      <c r="G18" s="370">
        <f>SUM(G14:G17)</f>
        <v>778101842</v>
      </c>
    </row>
    <row r="19" spans="2:7">
      <c r="B19" s="373"/>
      <c r="C19" s="373"/>
      <c r="D19" s="373"/>
      <c r="E19" s="373"/>
      <c r="F19" s="373"/>
      <c r="G19" s="373"/>
    </row>
    <row r="20" spans="2:7" hidden="1">
      <c r="B20" s="374" t="str">
        <f>財源明細!B31</f>
        <v>○○事業特別会計</v>
      </c>
      <c r="C20" s="373"/>
      <c r="D20" s="373"/>
      <c r="E20" s="373"/>
      <c r="F20" s="373"/>
      <c r="G20" s="373"/>
    </row>
    <row r="21" spans="2:7" ht="24.95" hidden="1" customHeight="1">
      <c r="B21" s="632" t="s">
        <v>13</v>
      </c>
      <c r="C21" s="632" t="s">
        <v>110</v>
      </c>
      <c r="D21" s="633" t="s">
        <v>122</v>
      </c>
      <c r="E21" s="632"/>
      <c r="F21" s="632"/>
      <c r="G21" s="632"/>
    </row>
    <row r="22" spans="2:7" s="80" customFormat="1" ht="27.95" hidden="1" customHeight="1">
      <c r="B22" s="632"/>
      <c r="C22" s="632"/>
      <c r="D22" s="360" t="s">
        <v>123</v>
      </c>
      <c r="E22" s="361" t="s">
        <v>124</v>
      </c>
      <c r="F22" s="361" t="s">
        <v>125</v>
      </c>
      <c r="G22" s="361" t="s">
        <v>126</v>
      </c>
    </row>
    <row r="23" spans="2:7" ht="30" hidden="1" customHeight="1">
      <c r="B23" s="362" t="s">
        <v>127</v>
      </c>
      <c r="C23" s="363"/>
      <c r="D23" s="364">
        <f>D27-(D24+D25)</f>
        <v>0</v>
      </c>
      <c r="E23" s="365">
        <f>E27-(E24+E25)</f>
        <v>0</v>
      </c>
      <c r="F23" s="365">
        <f>C23-(D23+E23+G23)</f>
        <v>0</v>
      </c>
      <c r="G23" s="363"/>
    </row>
    <row r="24" spans="2:7" ht="30" hidden="1" customHeight="1">
      <c r="B24" s="362" t="s">
        <v>128</v>
      </c>
      <c r="C24" s="363"/>
      <c r="D24" s="366"/>
      <c r="E24" s="367"/>
      <c r="F24" s="365">
        <f t="shared" ref="F24:F25" si="8">C24-(D24+E24+G24)</f>
        <v>0</v>
      </c>
      <c r="G24" s="367"/>
    </row>
    <row r="25" spans="2:7" ht="30" hidden="1" customHeight="1">
      <c r="B25" s="362" t="s">
        <v>129</v>
      </c>
      <c r="C25" s="363"/>
      <c r="D25" s="366"/>
      <c r="E25" s="367"/>
      <c r="F25" s="365">
        <f t="shared" si="8"/>
        <v>0</v>
      </c>
      <c r="G25" s="367"/>
    </row>
    <row r="26" spans="2:7" ht="30" hidden="1" customHeight="1">
      <c r="B26" s="362" t="s">
        <v>105</v>
      </c>
      <c r="C26" s="363"/>
      <c r="D26" s="366"/>
      <c r="E26" s="367"/>
      <c r="F26" s="367"/>
      <c r="G26" s="368">
        <f>C26</f>
        <v>0</v>
      </c>
    </row>
    <row r="27" spans="2:7" ht="30" hidden="1" customHeight="1">
      <c r="B27" s="369" t="s">
        <v>29</v>
      </c>
      <c r="C27" s="370">
        <f>SUM(C23:C26)</f>
        <v>0</v>
      </c>
      <c r="D27" s="371"/>
      <c r="E27" s="372"/>
      <c r="F27" s="370">
        <f>SUM(F23:F26)</f>
        <v>0</v>
      </c>
      <c r="G27" s="370">
        <f>SUM(G23:G26)</f>
        <v>0</v>
      </c>
    </row>
    <row r="28" spans="2:7" hidden="1">
      <c r="B28" s="373"/>
      <c r="C28" s="373"/>
      <c r="D28" s="373"/>
      <c r="E28" s="373"/>
      <c r="F28" s="373"/>
      <c r="G28" s="373"/>
    </row>
    <row r="29" spans="2:7" hidden="1">
      <c r="B29" s="374" t="str">
        <f>財源明細!B42</f>
        <v>××事業特別会計</v>
      </c>
      <c r="C29" s="373"/>
      <c r="D29" s="373"/>
      <c r="E29" s="373"/>
      <c r="F29" s="373"/>
      <c r="G29" s="373"/>
    </row>
    <row r="30" spans="2:7" ht="24.95" hidden="1" customHeight="1">
      <c r="B30" s="632" t="s">
        <v>13</v>
      </c>
      <c r="C30" s="632" t="s">
        <v>110</v>
      </c>
      <c r="D30" s="633" t="s">
        <v>122</v>
      </c>
      <c r="E30" s="632"/>
      <c r="F30" s="632"/>
      <c r="G30" s="632"/>
    </row>
    <row r="31" spans="2:7" s="80" customFormat="1" ht="27.95" hidden="1" customHeight="1">
      <c r="B31" s="632"/>
      <c r="C31" s="632"/>
      <c r="D31" s="360" t="s">
        <v>123</v>
      </c>
      <c r="E31" s="361" t="s">
        <v>124</v>
      </c>
      <c r="F31" s="361" t="s">
        <v>125</v>
      </c>
      <c r="G31" s="361" t="s">
        <v>126</v>
      </c>
    </row>
    <row r="32" spans="2:7" ht="30" hidden="1" customHeight="1">
      <c r="B32" s="362" t="s">
        <v>127</v>
      </c>
      <c r="C32" s="363"/>
      <c r="D32" s="364">
        <f>D36-(D33+D34)</f>
        <v>0</v>
      </c>
      <c r="E32" s="365">
        <f>E36-(E33+E34)</f>
        <v>0</v>
      </c>
      <c r="F32" s="365">
        <f>C32-(D32+E32+G32)</f>
        <v>0</v>
      </c>
      <c r="G32" s="363"/>
    </row>
    <row r="33" spans="2:7" ht="30" hidden="1" customHeight="1">
      <c r="B33" s="362" t="s">
        <v>128</v>
      </c>
      <c r="C33" s="363"/>
      <c r="D33" s="366"/>
      <c r="E33" s="367"/>
      <c r="F33" s="365">
        <f t="shared" ref="F33:F34" si="9">C33-(D33+E33+G33)</f>
        <v>0</v>
      </c>
      <c r="G33" s="367"/>
    </row>
    <row r="34" spans="2:7" ht="30" hidden="1" customHeight="1">
      <c r="B34" s="362" t="s">
        <v>129</v>
      </c>
      <c r="C34" s="363"/>
      <c r="D34" s="366"/>
      <c r="E34" s="367"/>
      <c r="F34" s="365">
        <f t="shared" si="9"/>
        <v>0</v>
      </c>
      <c r="G34" s="367"/>
    </row>
    <row r="35" spans="2:7" ht="30" hidden="1" customHeight="1">
      <c r="B35" s="362" t="s">
        <v>105</v>
      </c>
      <c r="C35" s="363"/>
      <c r="D35" s="366"/>
      <c r="E35" s="367"/>
      <c r="F35" s="367"/>
      <c r="G35" s="368">
        <f>C35</f>
        <v>0</v>
      </c>
    </row>
    <row r="36" spans="2:7" ht="30" hidden="1" customHeight="1">
      <c r="B36" s="369" t="s">
        <v>29</v>
      </c>
      <c r="C36" s="370">
        <f>SUM(C32:C35)</f>
        <v>0</v>
      </c>
      <c r="D36" s="371"/>
      <c r="E36" s="372"/>
      <c r="F36" s="370">
        <f>SUM(F32:F35)</f>
        <v>0</v>
      </c>
      <c r="G36" s="370">
        <f>SUM(G32:G35)</f>
        <v>0</v>
      </c>
    </row>
  </sheetData>
  <mergeCells count="15">
    <mergeCell ref="B10:G10"/>
    <mergeCell ref="B2:D2"/>
    <mergeCell ref="E2:G2"/>
    <mergeCell ref="B3:B4"/>
    <mergeCell ref="C3:C4"/>
    <mergeCell ref="D3:G3"/>
    <mergeCell ref="B30:B31"/>
    <mergeCell ref="C30:C31"/>
    <mergeCell ref="D30:G30"/>
    <mergeCell ref="B12:B13"/>
    <mergeCell ref="C12:C13"/>
    <mergeCell ref="D12:G12"/>
    <mergeCell ref="B21:B22"/>
    <mergeCell ref="C21:C22"/>
    <mergeCell ref="D21:G21"/>
  </mergeCells>
  <phoneticPr fontId="5"/>
  <printOptions horizontalCentered="1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H11"/>
  <sheetViews>
    <sheetView view="pageBreakPreview" topLeftCell="B2" zoomScaleNormal="100" zoomScaleSheetLayoutView="100" workbookViewId="0">
      <selection activeCell="C15" sqref="C15"/>
    </sheetView>
  </sheetViews>
  <sheetFormatPr defaultRowHeight="13.5"/>
  <cols>
    <col min="1" max="1" width="4.625" hidden="1" customWidth="1"/>
    <col min="2" max="2" width="25.625" customWidth="1"/>
    <col min="3" max="3" width="21.625" customWidth="1"/>
    <col min="5" max="5" width="17.25" bestFit="1" customWidth="1"/>
    <col min="6" max="8" width="13.875" customWidth="1"/>
  </cols>
  <sheetData>
    <row r="1" spans="1:8" ht="24" hidden="1" customHeight="1"/>
    <row r="2" spans="1:8" ht="21" customHeight="1">
      <c r="B2" s="623" t="s">
        <v>130</v>
      </c>
      <c r="C2" s="624"/>
    </row>
    <row r="3" spans="1:8" ht="19.5" customHeight="1">
      <c r="B3" s="29" t="s">
        <v>131</v>
      </c>
      <c r="C3" s="69" t="s">
        <v>175</v>
      </c>
    </row>
    <row r="4" spans="1:8" ht="24.95" customHeight="1">
      <c r="A4" s="3"/>
      <c r="B4" s="65" t="s">
        <v>50</v>
      </c>
      <c r="C4" s="65" t="s">
        <v>103</v>
      </c>
      <c r="E4" s="348"/>
      <c r="F4" s="350" t="s">
        <v>389</v>
      </c>
      <c r="G4" s="350" t="s">
        <v>388</v>
      </c>
      <c r="H4" s="350" t="s">
        <v>390</v>
      </c>
    </row>
    <row r="5" spans="1:8" ht="30" customHeight="1">
      <c r="A5" s="3"/>
      <c r="B5" s="86" t="s">
        <v>202</v>
      </c>
      <c r="C5" s="104"/>
      <c r="E5" s="348" t="s">
        <v>412</v>
      </c>
      <c r="F5" s="349">
        <f>C11</f>
        <v>159465537</v>
      </c>
      <c r="G5" s="349">
        <f>一般会計等資金収支計算書!L54</f>
        <v>159465537</v>
      </c>
      <c r="H5" s="353" t="str">
        <f t="shared" ref="H5" si="0">IF(F5=G5,"OK",F5-G5)</f>
        <v>OK</v>
      </c>
    </row>
    <row r="6" spans="1:8" ht="30" customHeight="1">
      <c r="A6" s="3"/>
      <c r="B6" s="86" t="s">
        <v>207</v>
      </c>
      <c r="C6" s="104">
        <v>159465537</v>
      </c>
    </row>
    <row r="7" spans="1:8" ht="30" hidden="1" customHeight="1">
      <c r="A7" s="3"/>
      <c r="B7" s="86" t="s">
        <v>413</v>
      </c>
      <c r="C7" s="104"/>
    </row>
    <row r="8" spans="1:8" ht="30" hidden="1" customHeight="1">
      <c r="A8" s="3"/>
      <c r="B8" s="86" t="s">
        <v>207</v>
      </c>
      <c r="C8" s="104"/>
    </row>
    <row r="9" spans="1:8" ht="30" hidden="1" customHeight="1">
      <c r="A9" s="3"/>
      <c r="B9" s="86" t="s">
        <v>414</v>
      </c>
      <c r="C9" s="104"/>
    </row>
    <row r="10" spans="1:8" ht="30" hidden="1" customHeight="1">
      <c r="A10" s="3"/>
      <c r="B10" s="86" t="s">
        <v>207</v>
      </c>
      <c r="C10" s="104"/>
    </row>
    <row r="11" spans="1:8" ht="30" customHeight="1">
      <c r="A11" s="3"/>
      <c r="B11" s="66" t="s">
        <v>7</v>
      </c>
      <c r="C11" s="129">
        <f>SUM(C5:C10)</f>
        <v>159465537</v>
      </c>
    </row>
  </sheetData>
  <mergeCells count="1">
    <mergeCell ref="B2:C2"/>
  </mergeCells>
  <phoneticPr fontId="5"/>
  <pageMargins left="0.39370078740157483" right="0.39370078740157483" top="0.59055118110236227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23</vt:i4>
      </vt:variant>
    </vt:vector>
  </HeadingPairs>
  <TitlesOfParts>
    <vt:vector size="40" baseType="lpstr">
      <vt:lpstr>前年度一般会計等貸借対照表</vt:lpstr>
      <vt:lpstr>一般会計等貸借対照表</vt:lpstr>
      <vt:lpstr>一般会計等行政コスト計算書</vt:lpstr>
      <vt:lpstr>一般会計等純資産変動計算書</vt:lpstr>
      <vt:lpstr>一般会計等資金収支計算書</vt:lpstr>
      <vt:lpstr>有形固定資産</vt:lpstr>
      <vt:lpstr>投資及び出資金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補助金等</vt:lpstr>
      <vt:lpstr>財源明細</vt:lpstr>
      <vt:lpstr>財源情報明細</vt:lpstr>
      <vt:lpstr>資金明細</vt:lpstr>
      <vt:lpstr>一般会計等行政コスト計算書!Print_Area</vt:lpstr>
      <vt:lpstr>一般会計等資金収支計算書!Print_Area</vt:lpstr>
      <vt:lpstr>一般会計等純資産変動計算書!Print_Area</vt:lpstr>
      <vt:lpstr>一般会計等貸借対照表!Print_Area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投資及び出資金!Print_Area</vt:lpstr>
      <vt:lpstr>補助金等!Print_Area</vt:lpstr>
      <vt:lpstr>未収金及び長期延滞債権!Print_Area</vt:lpstr>
      <vt:lpstr>有形固定資産!Print_Area</vt:lpstr>
      <vt:lpstr>基金!Print_Titles</vt:lpstr>
      <vt:lpstr>財源明細!Print_Titles</vt:lpstr>
      <vt:lpstr>貸付金!Print_Titles</vt:lpstr>
      <vt:lpstr>'地方債（借入先別）'!Print_Titles</vt:lpstr>
      <vt:lpstr>投資及び出資金!Print_Titles</vt:lpstr>
      <vt:lpstr>補助金等!Print_Titles</vt:lpstr>
      <vt:lpstr>未収金及び長期延滞債権!Print_Titles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2021-03-02T07:24:25Z</cp:lastPrinted>
  <dcterms:created xsi:type="dcterms:W3CDTF">2021-03-01T00:43:17Z</dcterms:created>
  <dcterms:modified xsi:type="dcterms:W3CDTF">2021-03-17T07:12:54Z</dcterms:modified>
</cp:coreProperties>
</file>