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76.8\04品質サービス\00品質月サービス\平成31年度品質月サービス\43熊本県\435104_相良村\相良村公会計業務委託\05品質サービス\01財務書類\04_様式第1号～第5号（注記含む）\01_一般会計等\"/>
    </mc:Choice>
  </mc:AlternateContent>
  <xr:revisionPtr revIDLastSave="0" documentId="13_ncr:1_{CE3D91C4-99E0-4DFE-8D6E-B4D82B4C443A}" xr6:coauthVersionLast="45" xr6:coauthVersionMax="45" xr10:uidLastSave="{00000000-0000-0000-0000-000000000000}"/>
  <bookViews>
    <workbookView xWindow="23880" yWindow="-120" windowWidth="29040" windowHeight="15990" tabRatio="811" xr2:uid="{00000000-000D-0000-FFFF-FFFF00000000}"/>
  </bookViews>
  <sheets>
    <sheet name="有形固定資産" sheetId="21" r:id="rId1"/>
    <sheet name="投資及び出資金" sheetId="8" r:id="rId2"/>
    <sheet name="基金" sheetId="9" r:id="rId3"/>
    <sheet name="貸付金" sheetId="10" r:id="rId4"/>
    <sheet name="未収金及び長期延滞債権" sheetId="11" r:id="rId5"/>
    <sheet name="地方債（借入先別）" sheetId="12" r:id="rId6"/>
    <sheet name="地方債（利率別など）" sheetId="13" r:id="rId7"/>
    <sheet name="引当金" sheetId="14" r:id="rId8"/>
    <sheet name="補助金等" sheetId="15" r:id="rId9"/>
    <sheet name="財源明細" sheetId="16" r:id="rId10"/>
    <sheet name="財源情報明細" sheetId="17" r:id="rId11"/>
    <sheet name="資金明細" sheetId="18" r:id="rId12"/>
  </sheets>
  <definedNames>
    <definedName name="AS2DocOpenMode" hidden="1">"AS2DocumentEdit"</definedName>
    <definedName name="_xlnm.Print_Area" localSheetId="5">'地方債（借入先別）'!$A$1:$L$16</definedName>
    <definedName name="_xlnm.Print_Titles" localSheetId="2">基金!$2:$4</definedName>
    <definedName name="_xlnm.Print_Titles" localSheetId="9">財源明細!$1:$4</definedName>
    <definedName name="_xlnm.Print_Titles" localSheetId="3">貸付金!$2:$4</definedName>
    <definedName name="_xlnm.Print_Titles" localSheetId="5">'地方債（借入先別）'!$2:$5</definedName>
    <definedName name="_xlnm.Print_Titles" localSheetId="1">投資及び出資金!$2:$2</definedName>
    <definedName name="_xlnm.Print_Titles" localSheetId="8">補助金等!$1:$4</definedName>
    <definedName name="_xlnm.Print_Titles" localSheetId="4">未収金及び長期延滞債権!$2:$3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" i="17" l="1"/>
  <c r="K21" i="8"/>
  <c r="F15" i="16" l="1"/>
  <c r="F5" i="16"/>
  <c r="F17" i="16"/>
  <c r="F7" i="17"/>
  <c r="F6" i="17"/>
  <c r="E6" i="17" l="1"/>
  <c r="E5" i="17"/>
  <c r="D6" i="17"/>
  <c r="D5" i="17" s="1"/>
  <c r="G12" i="15" l="1"/>
  <c r="F15" i="11" l="1"/>
  <c r="K10" i="8" l="1"/>
  <c r="I14" i="12" l="1"/>
  <c r="C14" i="12" s="1"/>
  <c r="I13" i="12"/>
  <c r="C13" i="12" s="1"/>
  <c r="G21" i="8" l="1"/>
  <c r="G20" i="8"/>
  <c r="G19" i="8"/>
  <c r="C11" i="9" l="1"/>
  <c r="C10" i="9"/>
  <c r="C9" i="9"/>
  <c r="C6" i="9"/>
  <c r="I17" i="8" l="1"/>
  <c r="J17" i="8"/>
  <c r="I19" i="8"/>
  <c r="J19" i="8"/>
  <c r="I20" i="8"/>
  <c r="J20" i="8"/>
  <c r="I21" i="8"/>
  <c r="I22" i="8"/>
  <c r="J22" i="8"/>
  <c r="I23" i="8"/>
  <c r="J23" i="8"/>
  <c r="I24" i="8"/>
  <c r="J24" i="8"/>
  <c r="I25" i="8"/>
  <c r="J25" i="8"/>
  <c r="I26" i="8"/>
  <c r="J26" i="8"/>
  <c r="I27" i="8"/>
  <c r="J27" i="8"/>
  <c r="I28" i="8"/>
  <c r="J28" i="8"/>
  <c r="I29" i="8"/>
  <c r="J29" i="8"/>
  <c r="I30" i="8"/>
  <c r="J30" i="8"/>
  <c r="I31" i="8"/>
  <c r="J31" i="8"/>
  <c r="I32" i="8"/>
  <c r="J32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C6" i="18" l="1"/>
  <c r="H6" i="11"/>
  <c r="G6" i="11"/>
  <c r="D6" i="11"/>
  <c r="C6" i="11"/>
  <c r="D12" i="9"/>
  <c r="E12" i="9"/>
  <c r="F12" i="9"/>
  <c r="C12" i="9"/>
  <c r="I12" i="12" l="1"/>
  <c r="C12" i="12" s="1"/>
  <c r="I15" i="12"/>
  <c r="C15" i="12" s="1"/>
  <c r="B5" i="11" l="1"/>
  <c r="F5" i="11" s="1"/>
  <c r="F12" i="11" l="1"/>
  <c r="F10" i="11"/>
  <c r="K11" i="8" l="1"/>
  <c r="D34" i="8"/>
  <c r="G32" i="8"/>
  <c r="H17" i="11" l="1"/>
  <c r="G17" i="11"/>
  <c r="D17" i="11"/>
  <c r="C17" i="11"/>
  <c r="F8" i="11"/>
  <c r="I11" i="12" l="1"/>
  <c r="C11" i="12" s="1"/>
  <c r="F16" i="11"/>
  <c r="F14" i="11"/>
  <c r="F11" i="11"/>
  <c r="F9" i="11"/>
  <c r="F17" i="10"/>
  <c r="E17" i="10"/>
  <c r="D17" i="10"/>
  <c r="C17" i="10"/>
  <c r="G17" i="10"/>
  <c r="G9" i="9"/>
  <c r="G17" i="8" l="1"/>
  <c r="G22" i="8"/>
  <c r="G23" i="8"/>
  <c r="G24" i="8"/>
  <c r="G25" i="8"/>
  <c r="G26" i="8"/>
  <c r="G27" i="8"/>
  <c r="G28" i="8"/>
  <c r="G29" i="8"/>
  <c r="G30" i="8"/>
  <c r="G31" i="8"/>
  <c r="L11" i="8"/>
  <c r="E11" i="8"/>
  <c r="F11" i="8"/>
  <c r="H11" i="8"/>
  <c r="D11" i="8"/>
  <c r="E6" i="8"/>
  <c r="G6" i="8"/>
  <c r="J6" i="8"/>
  <c r="D6" i="8"/>
  <c r="G8" i="14" l="1"/>
  <c r="I6" i="12"/>
  <c r="I7" i="12"/>
  <c r="I8" i="12"/>
  <c r="I9" i="12"/>
  <c r="I10" i="12"/>
  <c r="G10" i="9"/>
  <c r="G11" i="9"/>
  <c r="F20" i="16" l="1"/>
  <c r="G5" i="14" l="1"/>
  <c r="F16" i="12" l="1"/>
  <c r="G16" i="12"/>
  <c r="H16" i="12"/>
  <c r="I16" i="12"/>
  <c r="J16" i="12"/>
  <c r="K16" i="12"/>
  <c r="L16" i="12"/>
  <c r="E16" i="12"/>
  <c r="D16" i="12"/>
  <c r="C9" i="12"/>
  <c r="C8" i="12"/>
  <c r="C6" i="12"/>
  <c r="G9" i="17" l="1"/>
  <c r="F23" i="16"/>
  <c r="F24" i="16" s="1"/>
  <c r="F25" i="16" s="1"/>
  <c r="G13" i="15"/>
  <c r="G6" i="15"/>
  <c r="F11" i="14"/>
  <c r="E11" i="14"/>
  <c r="D11" i="14"/>
  <c r="C11" i="14"/>
  <c r="G10" i="14"/>
  <c r="G9" i="14"/>
  <c r="G7" i="14"/>
  <c r="G6" i="14"/>
  <c r="C7" i="12"/>
  <c r="C10" i="12"/>
  <c r="H34" i="8"/>
  <c r="F34" i="8"/>
  <c r="E34" i="8"/>
  <c r="M34" i="8"/>
  <c r="K34" i="8"/>
  <c r="L17" i="8"/>
  <c r="L16" i="8"/>
  <c r="I16" i="8"/>
  <c r="G16" i="8"/>
  <c r="G34" i="8" s="1"/>
  <c r="G14" i="15" l="1"/>
  <c r="G18" i="11"/>
  <c r="L34" i="8"/>
  <c r="C16" i="12"/>
  <c r="J16" i="8"/>
  <c r="J34" i="8" s="1"/>
  <c r="C18" i="11"/>
  <c r="H18" i="11"/>
  <c r="G11" i="14"/>
  <c r="D18" i="11"/>
  <c r="R46" i="21"/>
  <c r="R47" i="21"/>
  <c r="R45" i="21"/>
  <c r="R44" i="21"/>
  <c r="R43" i="21"/>
  <c r="R42" i="21"/>
  <c r="R40" i="21"/>
  <c r="R39" i="21"/>
  <c r="R38" i="21"/>
  <c r="R37" i="21"/>
  <c r="R36" i="21"/>
  <c r="R35" i="21"/>
  <c r="R34" i="21"/>
  <c r="R33" i="21"/>
  <c r="R32" i="21"/>
  <c r="P41" i="21"/>
  <c r="N41" i="21"/>
  <c r="L41" i="21"/>
  <c r="J41" i="21"/>
  <c r="H41" i="21"/>
  <c r="F41" i="21"/>
  <c r="D41" i="21"/>
  <c r="P31" i="21"/>
  <c r="N31" i="21"/>
  <c r="L31" i="21"/>
  <c r="J31" i="21"/>
  <c r="H31" i="21"/>
  <c r="F31" i="21"/>
  <c r="D31" i="21"/>
  <c r="J24" i="21"/>
  <c r="P24" i="21" s="1"/>
  <c r="J23" i="21"/>
  <c r="P23" i="21" s="1"/>
  <c r="J22" i="21"/>
  <c r="P22" i="21" s="1"/>
  <c r="J21" i="21"/>
  <c r="P21" i="21" s="1"/>
  <c r="J20" i="21"/>
  <c r="P20" i="21" s="1"/>
  <c r="J19" i="21"/>
  <c r="P19" i="21" s="1"/>
  <c r="N18" i="21"/>
  <c r="L18" i="21"/>
  <c r="H18" i="21"/>
  <c r="F18" i="21"/>
  <c r="D18" i="21"/>
  <c r="J17" i="21"/>
  <c r="P17" i="21" s="1"/>
  <c r="J16" i="21"/>
  <c r="P16" i="21" s="1"/>
  <c r="J15" i="21"/>
  <c r="P15" i="21" s="1"/>
  <c r="J14" i="21"/>
  <c r="P14" i="21" s="1"/>
  <c r="J13" i="21"/>
  <c r="P13" i="21" s="1"/>
  <c r="J12" i="21"/>
  <c r="P12" i="21" s="1"/>
  <c r="J11" i="21"/>
  <c r="P11" i="21" s="1"/>
  <c r="J10" i="21"/>
  <c r="P10" i="21" s="1"/>
  <c r="J9" i="21"/>
  <c r="P9" i="21" s="1"/>
  <c r="N8" i="21"/>
  <c r="L8" i="21"/>
  <c r="H8" i="21"/>
  <c r="F8" i="21"/>
  <c r="D8" i="21"/>
  <c r="N48" i="21" l="1"/>
  <c r="F48" i="21"/>
  <c r="J48" i="21"/>
  <c r="H48" i="21"/>
  <c r="P48" i="21"/>
  <c r="D48" i="21"/>
  <c r="L48" i="21"/>
  <c r="H25" i="21"/>
  <c r="D25" i="21"/>
  <c r="J18" i="21"/>
  <c r="R31" i="21"/>
  <c r="R41" i="21"/>
  <c r="J8" i="21"/>
  <c r="L25" i="21"/>
  <c r="F25" i="21"/>
  <c r="N25" i="21"/>
  <c r="P8" i="21"/>
  <c r="P18" i="21"/>
  <c r="R48" i="21" l="1"/>
  <c r="J25" i="21"/>
  <c r="P25" i="21"/>
  <c r="I10" i="8" l="1"/>
  <c r="G10" i="8" l="1"/>
  <c r="G11" i="8" l="1"/>
  <c r="J10" i="8"/>
  <c r="J11" i="8" s="1"/>
  <c r="B12" i="13"/>
  <c r="B5" i="13" l="1"/>
  <c r="G8" i="9"/>
  <c r="G7" i="9"/>
  <c r="G6" i="9"/>
  <c r="G5" i="9"/>
  <c r="G12" i="9" l="1"/>
  <c r="H12" i="9"/>
  <c r="H5" i="8"/>
  <c r="H6" i="8" s="1"/>
  <c r="F5" i="8"/>
  <c r="F6" i="8" s="1"/>
  <c r="I5" i="8" l="1"/>
  <c r="I6" i="8" s="1"/>
  <c r="F5" i="17" l="1"/>
  <c r="F9" i="17" s="1"/>
  <c r="C9" i="17"/>
</calcChain>
</file>

<file path=xl/sharedStrings.xml><?xml version="1.0" encoding="utf-8"?>
<sst xmlns="http://schemas.openxmlformats.org/spreadsheetml/2006/main" count="506" uniqueCount="277">
  <si>
    <t>金額</t>
    <rPh sb="0" eb="2">
      <t>キンガク</t>
    </rPh>
    <phoneticPr fontId="5"/>
  </si>
  <si>
    <t>土地</t>
    <rPh sb="0" eb="2">
      <t>トチ</t>
    </rPh>
    <phoneticPr fontId="5"/>
  </si>
  <si>
    <t>その他</t>
    <rPh sb="2" eb="3">
      <t>ホカ</t>
    </rPh>
    <phoneticPr fontId="5"/>
  </si>
  <si>
    <t>有価証券</t>
    <rPh sb="0" eb="2">
      <t>ユウカ</t>
    </rPh>
    <rPh sb="2" eb="4">
      <t>ショウケン</t>
    </rPh>
    <phoneticPr fontId="5"/>
  </si>
  <si>
    <t>長期貸付金</t>
    <rPh sb="0" eb="2">
      <t>チョウキ</t>
    </rPh>
    <rPh sb="2" eb="5">
      <t>カシツケキン</t>
    </rPh>
    <phoneticPr fontId="5"/>
  </si>
  <si>
    <t>現金預金</t>
    <rPh sb="0" eb="2">
      <t>ゲンキン</t>
    </rPh>
    <rPh sb="2" eb="4">
      <t>ヨキン</t>
    </rPh>
    <phoneticPr fontId="5"/>
  </si>
  <si>
    <t>短期貸付金</t>
    <rPh sb="0" eb="2">
      <t>タンキ</t>
    </rPh>
    <rPh sb="2" eb="5">
      <t>カシツケキン</t>
    </rPh>
    <phoneticPr fontId="5"/>
  </si>
  <si>
    <t>合計</t>
    <rPh sb="0" eb="2">
      <t>ゴウケイ</t>
    </rPh>
    <phoneticPr fontId="5"/>
  </si>
  <si>
    <t>国県等補助金</t>
    <rPh sb="0" eb="1">
      <t>クニ</t>
    </rPh>
    <rPh sb="1" eb="2">
      <t>ケン</t>
    </rPh>
    <rPh sb="2" eb="3">
      <t>ナド</t>
    </rPh>
    <rPh sb="3" eb="6">
      <t>ホジョキン</t>
    </rPh>
    <phoneticPr fontId="5"/>
  </si>
  <si>
    <t>【様式第５号】</t>
    <rPh sb="1" eb="3">
      <t>ヨウシキ</t>
    </rPh>
    <rPh sb="3" eb="4">
      <t>ダイ</t>
    </rPh>
    <rPh sb="5" eb="6">
      <t>ゴウ</t>
    </rPh>
    <phoneticPr fontId="12"/>
  </si>
  <si>
    <t>１．貸借対照表の内容に関する明細</t>
    <rPh sb="2" eb="4">
      <t>タイシャク</t>
    </rPh>
    <rPh sb="4" eb="7">
      <t>タイショウヒョウ</t>
    </rPh>
    <rPh sb="8" eb="10">
      <t>ナイヨウ</t>
    </rPh>
    <rPh sb="11" eb="12">
      <t>カン</t>
    </rPh>
    <rPh sb="14" eb="16">
      <t>メイサイ</t>
    </rPh>
    <phoneticPr fontId="12"/>
  </si>
  <si>
    <t>（１）資産項目の明細</t>
    <rPh sb="3" eb="5">
      <t>シサン</t>
    </rPh>
    <rPh sb="5" eb="7">
      <t>コウモク</t>
    </rPh>
    <rPh sb="8" eb="10">
      <t>メイサイ</t>
    </rPh>
    <phoneticPr fontId="12"/>
  </si>
  <si>
    <t>①有形固定資産の明細</t>
    <rPh sb="1" eb="3">
      <t>ユウケイ</t>
    </rPh>
    <rPh sb="3" eb="5">
      <t>コテイ</t>
    </rPh>
    <rPh sb="5" eb="7">
      <t>シサン</t>
    </rPh>
    <rPh sb="8" eb="10">
      <t>メイサイ</t>
    </rPh>
    <phoneticPr fontId="12"/>
  </si>
  <si>
    <t>区分</t>
    <rPh sb="0" eb="2">
      <t>クブン</t>
    </rPh>
    <phoneticPr fontId="12"/>
  </si>
  <si>
    <t xml:space="preserve">
前年度末残高
（A）</t>
    <rPh sb="1" eb="4">
      <t>ゼンネンド</t>
    </rPh>
    <rPh sb="4" eb="5">
      <t>マツ</t>
    </rPh>
    <rPh sb="5" eb="7">
      <t>ザンダカ</t>
    </rPh>
    <phoneticPr fontId="5"/>
  </si>
  <si>
    <t xml:space="preserve">
本年度増加額
（B）</t>
    <rPh sb="1" eb="4">
      <t>ホンネンド</t>
    </rPh>
    <rPh sb="4" eb="7">
      <t>ゾウカガク</t>
    </rPh>
    <phoneticPr fontId="5"/>
  </si>
  <si>
    <t xml:space="preserve">
本年度減少額
（C）</t>
    <rPh sb="1" eb="4">
      <t>ホンネンド</t>
    </rPh>
    <rPh sb="4" eb="7">
      <t>ゲンショウガク</t>
    </rPh>
    <phoneticPr fontId="5"/>
  </si>
  <si>
    <t>本年度末残高
（A)＋（B)-（C)
（D）</t>
    <rPh sb="0" eb="3">
      <t>ホンネンド</t>
    </rPh>
    <rPh sb="3" eb="4">
      <t>マツ</t>
    </rPh>
    <rPh sb="4" eb="6">
      <t>ザンダカ</t>
    </rPh>
    <phoneticPr fontId="5"/>
  </si>
  <si>
    <t>本年度末
減価償却累計額
（E)</t>
    <rPh sb="0" eb="1">
      <t>ホン</t>
    </rPh>
    <rPh sb="1" eb="4">
      <t>ネンドマツ</t>
    </rPh>
    <rPh sb="5" eb="7">
      <t>ゲンカ</t>
    </rPh>
    <rPh sb="7" eb="9">
      <t>ショウキャク</t>
    </rPh>
    <rPh sb="9" eb="12">
      <t>ルイケイガク</t>
    </rPh>
    <phoneticPr fontId="5"/>
  </si>
  <si>
    <t xml:space="preserve">
本年度償却額
（F)</t>
    <rPh sb="1" eb="4">
      <t>ホンネンド</t>
    </rPh>
    <rPh sb="4" eb="7">
      <t>ショウキャクガク</t>
    </rPh>
    <phoneticPr fontId="5"/>
  </si>
  <si>
    <t xml:space="preserve"> 事業用資産</t>
    <rPh sb="1" eb="4">
      <t>ジギョウヨウ</t>
    </rPh>
    <rPh sb="4" eb="6">
      <t>シサン</t>
    </rPh>
    <phoneticPr fontId="12"/>
  </si>
  <si>
    <t xml:space="preserve"> インフラ資産</t>
    <rPh sb="5" eb="7">
      <t>シサン</t>
    </rPh>
    <phoneticPr fontId="12"/>
  </si>
  <si>
    <t>生活インフラ・
国土保全</t>
    <rPh sb="0" eb="2">
      <t>セイカツ</t>
    </rPh>
    <rPh sb="8" eb="10">
      <t>コクド</t>
    </rPh>
    <rPh sb="10" eb="12">
      <t>ホゼン</t>
    </rPh>
    <phoneticPr fontId="5"/>
  </si>
  <si>
    <t>教育</t>
    <rPh sb="0" eb="2">
      <t>キョウイク</t>
    </rPh>
    <phoneticPr fontId="12"/>
  </si>
  <si>
    <t>福祉</t>
    <rPh sb="0" eb="2">
      <t>フクシ</t>
    </rPh>
    <phoneticPr fontId="12"/>
  </si>
  <si>
    <t>環境衛生</t>
    <rPh sb="0" eb="2">
      <t>カンキョウ</t>
    </rPh>
    <rPh sb="2" eb="4">
      <t>エイセイ</t>
    </rPh>
    <phoneticPr fontId="12"/>
  </si>
  <si>
    <t>産業振興</t>
    <rPh sb="0" eb="2">
      <t>サンギョウ</t>
    </rPh>
    <rPh sb="2" eb="4">
      <t>シンコウ</t>
    </rPh>
    <phoneticPr fontId="12"/>
  </si>
  <si>
    <t>消防</t>
    <rPh sb="0" eb="2">
      <t>ショウボウ</t>
    </rPh>
    <phoneticPr fontId="12"/>
  </si>
  <si>
    <t>総務</t>
    <rPh sb="0" eb="2">
      <t>ソウム</t>
    </rPh>
    <phoneticPr fontId="12"/>
  </si>
  <si>
    <t>合計</t>
    <rPh sb="0" eb="2">
      <t>ゴウケイ</t>
    </rPh>
    <phoneticPr fontId="12"/>
  </si>
  <si>
    <t>③投資及び出資金の明細</t>
    <phoneticPr fontId="12"/>
  </si>
  <si>
    <t>市場価格のあるもの</t>
    <rPh sb="0" eb="2">
      <t>シジョウ</t>
    </rPh>
    <rPh sb="2" eb="4">
      <t>カカク</t>
    </rPh>
    <phoneticPr fontId="12"/>
  </si>
  <si>
    <t>銘柄名</t>
    <rPh sb="0" eb="2">
      <t>メイガラ</t>
    </rPh>
    <rPh sb="2" eb="3">
      <t>メイ</t>
    </rPh>
    <phoneticPr fontId="5"/>
  </si>
  <si>
    <t xml:space="preserve">
株数・口数など
（A）</t>
    <rPh sb="1" eb="3">
      <t>カブスウ</t>
    </rPh>
    <rPh sb="4" eb="5">
      <t>クチ</t>
    </rPh>
    <rPh sb="5" eb="6">
      <t>スウ</t>
    </rPh>
    <phoneticPr fontId="5"/>
  </si>
  <si>
    <t>貸借対照表計上額
（A）×（B)
（C)</t>
    <rPh sb="0" eb="2">
      <t>タイシャク</t>
    </rPh>
    <rPh sb="2" eb="5">
      <t>タイショウヒョウ</t>
    </rPh>
    <rPh sb="5" eb="8">
      <t>ケイジョウガク</t>
    </rPh>
    <phoneticPr fontId="5"/>
  </si>
  <si>
    <t>取得原価
（A）×（D)
（E)</t>
    <rPh sb="0" eb="2">
      <t>シュトク</t>
    </rPh>
    <rPh sb="2" eb="4">
      <t>ゲンカ</t>
    </rPh>
    <phoneticPr fontId="12"/>
  </si>
  <si>
    <t>評価差額
（C）－（E)
（F)</t>
    <rPh sb="0" eb="2">
      <t>ヒョウカ</t>
    </rPh>
    <rPh sb="2" eb="4">
      <t>サガク</t>
    </rPh>
    <phoneticPr fontId="12"/>
  </si>
  <si>
    <t>（参考）財産に関する
調書記載額</t>
    <rPh sb="1" eb="3">
      <t>サンコウ</t>
    </rPh>
    <rPh sb="4" eb="6">
      <t>ザイサン</t>
    </rPh>
    <rPh sb="7" eb="8">
      <t>カン</t>
    </rPh>
    <rPh sb="11" eb="13">
      <t>チョウショ</t>
    </rPh>
    <rPh sb="13" eb="15">
      <t>キサイ</t>
    </rPh>
    <rPh sb="15" eb="16">
      <t>ガク</t>
    </rPh>
    <phoneticPr fontId="12"/>
  </si>
  <si>
    <t>相手先名</t>
    <rPh sb="0" eb="3">
      <t>アイテサキ</t>
    </rPh>
    <rPh sb="3" eb="4">
      <t>メイ</t>
    </rPh>
    <phoneticPr fontId="5"/>
  </si>
  <si>
    <t>出資金額
（貸借対照表計上額）
（A)</t>
    <rPh sb="0" eb="2">
      <t>シュッシ</t>
    </rPh>
    <rPh sb="2" eb="4">
      <t>キンガク</t>
    </rPh>
    <rPh sb="6" eb="8">
      <t>タイシャク</t>
    </rPh>
    <rPh sb="8" eb="11">
      <t>タイショウヒョウ</t>
    </rPh>
    <rPh sb="11" eb="14">
      <t>ケイジョウガク</t>
    </rPh>
    <phoneticPr fontId="5"/>
  </si>
  <si>
    <t xml:space="preserve">
資産
（B)</t>
    <rPh sb="1" eb="3">
      <t>シサン</t>
    </rPh>
    <phoneticPr fontId="5"/>
  </si>
  <si>
    <t xml:space="preserve">
負債
（C)</t>
    <rPh sb="1" eb="3">
      <t>フサイ</t>
    </rPh>
    <phoneticPr fontId="5"/>
  </si>
  <si>
    <t>純資産額
（B）－（C)
（D)</t>
    <rPh sb="0" eb="3">
      <t>ジュンシサン</t>
    </rPh>
    <rPh sb="3" eb="4">
      <t>ガク</t>
    </rPh>
    <phoneticPr fontId="5"/>
  </si>
  <si>
    <t xml:space="preserve">
資本金
（E)</t>
    <rPh sb="1" eb="4">
      <t>シホンキン</t>
    </rPh>
    <phoneticPr fontId="5"/>
  </si>
  <si>
    <t>出資割合（％）
（A）/（E)
（F)</t>
    <rPh sb="0" eb="2">
      <t>シュッシ</t>
    </rPh>
    <rPh sb="2" eb="4">
      <t>ワリアイ</t>
    </rPh>
    <phoneticPr fontId="5"/>
  </si>
  <si>
    <t>実質価額
（D)×（F)
（G)</t>
    <rPh sb="0" eb="2">
      <t>ジッシツ</t>
    </rPh>
    <rPh sb="2" eb="4">
      <t>カガク</t>
    </rPh>
    <phoneticPr fontId="12"/>
  </si>
  <si>
    <t>投資損失引当金
計上額
（H)</t>
    <rPh sb="0" eb="2">
      <t>トウシ</t>
    </rPh>
    <rPh sb="2" eb="4">
      <t>ソンシツ</t>
    </rPh>
    <rPh sb="4" eb="7">
      <t>ヒキアテキン</t>
    </rPh>
    <rPh sb="8" eb="11">
      <t>ケイジョウガク</t>
    </rPh>
    <phoneticPr fontId="12"/>
  </si>
  <si>
    <t xml:space="preserve">
出資金額
（A)</t>
    <rPh sb="1" eb="3">
      <t>シュッシ</t>
    </rPh>
    <rPh sb="3" eb="5">
      <t>キンガク</t>
    </rPh>
    <phoneticPr fontId="5"/>
  </si>
  <si>
    <t xml:space="preserve">
強制評価減
（H)</t>
    <rPh sb="1" eb="3">
      <t>キョウセイ</t>
    </rPh>
    <rPh sb="3" eb="5">
      <t>ヒョウカ</t>
    </rPh>
    <rPh sb="5" eb="6">
      <t>ゲン</t>
    </rPh>
    <phoneticPr fontId="12"/>
  </si>
  <si>
    <t>貸借対照表計上額
（Ａ）－（Ｈ）
（Ｉ）</t>
    <rPh sb="0" eb="2">
      <t>タイシャク</t>
    </rPh>
    <rPh sb="2" eb="5">
      <t>タイショウヒョウ</t>
    </rPh>
    <rPh sb="5" eb="8">
      <t>ケイジョウガク</t>
    </rPh>
    <phoneticPr fontId="12"/>
  </si>
  <si>
    <t>種類</t>
    <rPh sb="0" eb="2">
      <t>シュルイ</t>
    </rPh>
    <phoneticPr fontId="5"/>
  </si>
  <si>
    <t>(参考)財産に関する
調書記載額</t>
    <rPh sb="1" eb="3">
      <t>サンコウ</t>
    </rPh>
    <rPh sb="4" eb="6">
      <t>ザイサン</t>
    </rPh>
    <rPh sb="7" eb="8">
      <t>カン</t>
    </rPh>
    <rPh sb="11" eb="13">
      <t>チョウショ</t>
    </rPh>
    <rPh sb="13" eb="15">
      <t>キサイ</t>
    </rPh>
    <rPh sb="15" eb="16">
      <t>ガク</t>
    </rPh>
    <phoneticPr fontId="5"/>
  </si>
  <si>
    <t>相手先名または種別</t>
    <rPh sb="0" eb="3">
      <t>アイテサキ</t>
    </rPh>
    <rPh sb="3" eb="4">
      <t>メイ</t>
    </rPh>
    <rPh sb="7" eb="9">
      <t>シュベツ</t>
    </rPh>
    <phoneticPr fontId="5"/>
  </si>
  <si>
    <t>（参考）
貸付金計</t>
    <rPh sb="1" eb="3">
      <t>サンコウ</t>
    </rPh>
    <rPh sb="5" eb="8">
      <t>カシツケキン</t>
    </rPh>
    <rPh sb="8" eb="9">
      <t>ケイ</t>
    </rPh>
    <phoneticPr fontId="5"/>
  </si>
  <si>
    <t>貸借対照表計上額</t>
    <rPh sb="0" eb="2">
      <t>タイシャク</t>
    </rPh>
    <rPh sb="2" eb="5">
      <t>タイショウヒョウ</t>
    </rPh>
    <rPh sb="5" eb="8">
      <t>ケイジョウガク</t>
    </rPh>
    <phoneticPr fontId="12"/>
  </si>
  <si>
    <t>徴収不能引当金
計上額</t>
    <rPh sb="0" eb="2">
      <t>チョウシュウ</t>
    </rPh>
    <rPh sb="2" eb="4">
      <t>フノウ</t>
    </rPh>
    <rPh sb="4" eb="7">
      <t>ヒキアテキン</t>
    </rPh>
    <rPh sb="8" eb="11">
      <t>ケイジョウガク</t>
    </rPh>
    <phoneticPr fontId="12"/>
  </si>
  <si>
    <t>⑤貸付金の明細</t>
    <phoneticPr fontId="12"/>
  </si>
  <si>
    <t>⑥長期延滞債権の明細</t>
    <rPh sb="1" eb="3">
      <t>チョウキ</t>
    </rPh>
    <rPh sb="3" eb="5">
      <t>エンタイ</t>
    </rPh>
    <rPh sb="5" eb="7">
      <t>サイケン</t>
    </rPh>
    <rPh sb="8" eb="10">
      <t>メイサイ</t>
    </rPh>
    <phoneticPr fontId="12"/>
  </si>
  <si>
    <t>⑦未収金の明細</t>
    <rPh sb="1" eb="4">
      <t>ミシュウキン</t>
    </rPh>
    <rPh sb="5" eb="7">
      <t>メイサイ</t>
    </rPh>
    <phoneticPr fontId="12"/>
  </si>
  <si>
    <t>貸借対照表計上額</t>
    <rPh sb="0" eb="2">
      <t>タイシャク</t>
    </rPh>
    <rPh sb="2" eb="5">
      <t>タイショウヒョウ</t>
    </rPh>
    <rPh sb="5" eb="8">
      <t>ケイジョウガク</t>
    </rPh>
    <phoneticPr fontId="5"/>
  </si>
  <si>
    <t>徴収不能引当金計上額</t>
    <rPh sb="0" eb="2">
      <t>チョウシュウ</t>
    </rPh>
    <rPh sb="2" eb="4">
      <t>フノウ</t>
    </rPh>
    <rPh sb="4" eb="7">
      <t>ヒキアテキン</t>
    </rPh>
    <rPh sb="7" eb="10">
      <t>ケイジョウガク</t>
    </rPh>
    <phoneticPr fontId="5"/>
  </si>
  <si>
    <t>【貸付金】</t>
    <rPh sb="1" eb="4">
      <t>カシツケキン</t>
    </rPh>
    <phoneticPr fontId="5"/>
  </si>
  <si>
    <t>小計</t>
    <rPh sb="0" eb="2">
      <t>ショウケイ</t>
    </rPh>
    <phoneticPr fontId="12"/>
  </si>
  <si>
    <t>【未収金】</t>
    <rPh sb="1" eb="4">
      <t>ミシュウキン</t>
    </rPh>
    <phoneticPr fontId="5"/>
  </si>
  <si>
    <t>（２）負債項目の明細</t>
    <rPh sb="3" eb="5">
      <t>フサイ</t>
    </rPh>
    <rPh sb="5" eb="7">
      <t>コウモク</t>
    </rPh>
    <rPh sb="8" eb="10">
      <t>メイサイ</t>
    </rPh>
    <phoneticPr fontId="12"/>
  </si>
  <si>
    <t>①地方債（借入先別）の明細</t>
    <rPh sb="1" eb="4">
      <t>チホウサイ</t>
    </rPh>
    <rPh sb="5" eb="8">
      <t>カリイレサキ</t>
    </rPh>
    <rPh sb="8" eb="9">
      <t>ベツ</t>
    </rPh>
    <rPh sb="11" eb="13">
      <t>メイサイ</t>
    </rPh>
    <phoneticPr fontId="12"/>
  </si>
  <si>
    <t>地方債残高</t>
    <rPh sb="0" eb="3">
      <t>チホウサイ</t>
    </rPh>
    <rPh sb="3" eb="5">
      <t>ザンダカ</t>
    </rPh>
    <phoneticPr fontId="24"/>
  </si>
  <si>
    <t>政府資金</t>
    <rPh sb="0" eb="2">
      <t>セイフ</t>
    </rPh>
    <rPh sb="2" eb="4">
      <t>シキン</t>
    </rPh>
    <phoneticPr fontId="24"/>
  </si>
  <si>
    <t>地方公共団体
金融機構</t>
    <rPh sb="0" eb="2">
      <t>チホウ</t>
    </rPh>
    <rPh sb="2" eb="4">
      <t>コウキョウ</t>
    </rPh>
    <rPh sb="4" eb="6">
      <t>ダンタイ</t>
    </rPh>
    <rPh sb="7" eb="9">
      <t>キンユウ</t>
    </rPh>
    <rPh sb="9" eb="11">
      <t>キコウ</t>
    </rPh>
    <phoneticPr fontId="24"/>
  </si>
  <si>
    <t>市中銀行</t>
    <rPh sb="0" eb="2">
      <t>シチュウ</t>
    </rPh>
    <rPh sb="2" eb="4">
      <t>ギンコウ</t>
    </rPh>
    <phoneticPr fontId="24"/>
  </si>
  <si>
    <t>その他の
金融機関</t>
    <rPh sb="2" eb="3">
      <t>タ</t>
    </rPh>
    <rPh sb="5" eb="7">
      <t>キンユウ</t>
    </rPh>
    <rPh sb="7" eb="9">
      <t>キカン</t>
    </rPh>
    <phoneticPr fontId="24"/>
  </si>
  <si>
    <t>市場公募債</t>
    <rPh sb="0" eb="2">
      <t>シジョウ</t>
    </rPh>
    <rPh sb="2" eb="5">
      <t>コウボサイ</t>
    </rPh>
    <phoneticPr fontId="24"/>
  </si>
  <si>
    <t>その他</t>
    <rPh sb="2" eb="3">
      <t>タ</t>
    </rPh>
    <phoneticPr fontId="24"/>
  </si>
  <si>
    <t>うち1年内償還予定</t>
    <rPh sb="3" eb="5">
      <t>ネンナイ</t>
    </rPh>
    <rPh sb="5" eb="7">
      <t>ショウカン</t>
    </rPh>
    <rPh sb="7" eb="9">
      <t>ヨテイ</t>
    </rPh>
    <phoneticPr fontId="5"/>
  </si>
  <si>
    <t>うち共同発行債</t>
    <rPh sb="2" eb="4">
      <t>キョウドウ</t>
    </rPh>
    <rPh sb="4" eb="6">
      <t>ハッコウ</t>
    </rPh>
    <rPh sb="6" eb="7">
      <t>サイ</t>
    </rPh>
    <phoneticPr fontId="5"/>
  </si>
  <si>
    <t>うち住民公募債</t>
    <rPh sb="2" eb="4">
      <t>ジュウミン</t>
    </rPh>
    <rPh sb="4" eb="7">
      <t>コウボサイ</t>
    </rPh>
    <phoneticPr fontId="5"/>
  </si>
  <si>
    <t>②地方債（利率別）の明細</t>
    <rPh sb="1" eb="4">
      <t>チホウサイ</t>
    </rPh>
    <rPh sb="5" eb="7">
      <t>リリツ</t>
    </rPh>
    <rPh sb="7" eb="8">
      <t>ベツ</t>
    </rPh>
    <rPh sb="10" eb="12">
      <t>メイサイ</t>
    </rPh>
    <phoneticPr fontId="5"/>
  </si>
  <si>
    <t>1.5％以下</t>
    <rPh sb="4" eb="6">
      <t>イカ</t>
    </rPh>
    <phoneticPr fontId="24"/>
  </si>
  <si>
    <t>1.5％超
2.0％以下</t>
    <rPh sb="4" eb="5">
      <t>チョウ</t>
    </rPh>
    <rPh sb="10" eb="12">
      <t>イカ</t>
    </rPh>
    <phoneticPr fontId="24"/>
  </si>
  <si>
    <t>2.0％超
2.5％以下</t>
    <rPh sb="4" eb="5">
      <t>チョウ</t>
    </rPh>
    <rPh sb="10" eb="12">
      <t>イカ</t>
    </rPh>
    <phoneticPr fontId="24"/>
  </si>
  <si>
    <t>2.5％超
3.0％以下</t>
    <rPh sb="4" eb="5">
      <t>チョウ</t>
    </rPh>
    <rPh sb="10" eb="12">
      <t>イカ</t>
    </rPh>
    <phoneticPr fontId="24"/>
  </si>
  <si>
    <t>3.0％超
3.5％以下</t>
    <rPh sb="4" eb="5">
      <t>チョウ</t>
    </rPh>
    <rPh sb="10" eb="12">
      <t>イカ</t>
    </rPh>
    <phoneticPr fontId="24"/>
  </si>
  <si>
    <t>3.5％超
4.0％以下</t>
    <rPh sb="4" eb="5">
      <t>チョウ</t>
    </rPh>
    <rPh sb="10" eb="12">
      <t>イカ</t>
    </rPh>
    <phoneticPr fontId="24"/>
  </si>
  <si>
    <t>4.0％超</t>
    <rPh sb="4" eb="5">
      <t>チョウ</t>
    </rPh>
    <phoneticPr fontId="24"/>
  </si>
  <si>
    <t>（参考）
加重平均
利率</t>
    <rPh sb="1" eb="3">
      <t>サンコウ</t>
    </rPh>
    <rPh sb="5" eb="7">
      <t>カジュウ</t>
    </rPh>
    <rPh sb="7" eb="9">
      <t>ヘイキン</t>
    </rPh>
    <rPh sb="10" eb="12">
      <t>リリツ</t>
    </rPh>
    <phoneticPr fontId="24"/>
  </si>
  <si>
    <t>③地方債（返済期間別）の明細</t>
    <rPh sb="1" eb="4">
      <t>チホウサイ</t>
    </rPh>
    <rPh sb="5" eb="7">
      <t>ヘンサイ</t>
    </rPh>
    <rPh sb="7" eb="9">
      <t>キカン</t>
    </rPh>
    <rPh sb="9" eb="10">
      <t>ベツ</t>
    </rPh>
    <rPh sb="12" eb="14">
      <t>メイサイ</t>
    </rPh>
    <phoneticPr fontId="5"/>
  </si>
  <si>
    <t>１年以内</t>
    <rPh sb="1" eb="2">
      <t>ネン</t>
    </rPh>
    <rPh sb="2" eb="4">
      <t>イナイ</t>
    </rPh>
    <phoneticPr fontId="5"/>
  </si>
  <si>
    <t>１年超
２年以内</t>
    <rPh sb="1" eb="2">
      <t>ネン</t>
    </rPh>
    <rPh sb="2" eb="3">
      <t>チョウ</t>
    </rPh>
    <rPh sb="5" eb="6">
      <t>ネン</t>
    </rPh>
    <rPh sb="6" eb="8">
      <t>イナイ</t>
    </rPh>
    <phoneticPr fontId="5"/>
  </si>
  <si>
    <t>２年超
３年以内</t>
    <rPh sb="1" eb="2">
      <t>ネン</t>
    </rPh>
    <rPh sb="2" eb="3">
      <t>チョウ</t>
    </rPh>
    <rPh sb="5" eb="6">
      <t>ネン</t>
    </rPh>
    <rPh sb="6" eb="8">
      <t>イナイ</t>
    </rPh>
    <phoneticPr fontId="5"/>
  </si>
  <si>
    <t>３年超
４年以内</t>
    <rPh sb="1" eb="2">
      <t>ネン</t>
    </rPh>
    <rPh sb="2" eb="3">
      <t>チョウ</t>
    </rPh>
    <rPh sb="5" eb="6">
      <t>ネン</t>
    </rPh>
    <rPh sb="6" eb="8">
      <t>イナイ</t>
    </rPh>
    <phoneticPr fontId="5"/>
  </si>
  <si>
    <t>４年超
５年以内</t>
    <rPh sb="1" eb="2">
      <t>ネン</t>
    </rPh>
    <rPh sb="2" eb="3">
      <t>チョウ</t>
    </rPh>
    <rPh sb="5" eb="6">
      <t>ネン</t>
    </rPh>
    <rPh sb="6" eb="8">
      <t>イナイ</t>
    </rPh>
    <phoneticPr fontId="5"/>
  </si>
  <si>
    <t>５年超
10年以内</t>
    <rPh sb="1" eb="2">
      <t>ネン</t>
    </rPh>
    <rPh sb="2" eb="3">
      <t>チョウ</t>
    </rPh>
    <rPh sb="6" eb="7">
      <t>ネン</t>
    </rPh>
    <rPh sb="7" eb="9">
      <t>イナイ</t>
    </rPh>
    <phoneticPr fontId="5"/>
  </si>
  <si>
    <t>10年超
15年以内</t>
    <rPh sb="2" eb="3">
      <t>ネン</t>
    </rPh>
    <rPh sb="3" eb="4">
      <t>チョウ</t>
    </rPh>
    <rPh sb="7" eb="8">
      <t>ネン</t>
    </rPh>
    <rPh sb="8" eb="10">
      <t>イナイ</t>
    </rPh>
    <phoneticPr fontId="5"/>
  </si>
  <si>
    <t>15年超
20年以内</t>
    <rPh sb="2" eb="3">
      <t>ネン</t>
    </rPh>
    <rPh sb="3" eb="4">
      <t>チョウ</t>
    </rPh>
    <rPh sb="7" eb="8">
      <t>ネン</t>
    </rPh>
    <rPh sb="8" eb="10">
      <t>イナイ</t>
    </rPh>
    <phoneticPr fontId="5"/>
  </si>
  <si>
    <t>20年超</t>
    <rPh sb="2" eb="3">
      <t>ネン</t>
    </rPh>
    <rPh sb="3" eb="4">
      <t>チョウ</t>
    </rPh>
    <phoneticPr fontId="5"/>
  </si>
  <si>
    <t>④特定の契約条項が付された地方債の概要</t>
    <rPh sb="1" eb="3">
      <t>トクテイ</t>
    </rPh>
    <rPh sb="4" eb="6">
      <t>ケイヤク</t>
    </rPh>
    <rPh sb="6" eb="8">
      <t>ジョウコウ</t>
    </rPh>
    <rPh sb="9" eb="10">
      <t>フ</t>
    </rPh>
    <rPh sb="13" eb="16">
      <t>チホウサイ</t>
    </rPh>
    <rPh sb="17" eb="19">
      <t>ガイヨウ</t>
    </rPh>
    <phoneticPr fontId="5"/>
  </si>
  <si>
    <t>特定の契約条項が
付された地方債残高</t>
    <rPh sb="0" eb="2">
      <t>トクテイ</t>
    </rPh>
    <rPh sb="3" eb="5">
      <t>ケイヤク</t>
    </rPh>
    <rPh sb="5" eb="7">
      <t>ジョウコウ</t>
    </rPh>
    <rPh sb="9" eb="10">
      <t>フ</t>
    </rPh>
    <rPh sb="13" eb="16">
      <t>チホウサイ</t>
    </rPh>
    <rPh sb="16" eb="18">
      <t>ザンダカ</t>
    </rPh>
    <phoneticPr fontId="24"/>
  </si>
  <si>
    <t>契約条項の概要</t>
    <rPh sb="0" eb="2">
      <t>ケイヤク</t>
    </rPh>
    <rPh sb="2" eb="4">
      <t>ジョウコウ</t>
    </rPh>
    <rPh sb="5" eb="7">
      <t>ガイヨウ</t>
    </rPh>
    <phoneticPr fontId="24"/>
  </si>
  <si>
    <t>⑤引当金の明細</t>
    <rPh sb="1" eb="4">
      <t>ヒキアテキン</t>
    </rPh>
    <rPh sb="5" eb="7">
      <t>メイサイ</t>
    </rPh>
    <phoneticPr fontId="12"/>
  </si>
  <si>
    <t>区分</t>
    <rPh sb="0" eb="2">
      <t>クブン</t>
    </rPh>
    <phoneticPr fontId="5"/>
  </si>
  <si>
    <t>前年度末残高</t>
    <rPh sb="0" eb="3">
      <t>ゼンネンド</t>
    </rPh>
    <rPh sb="3" eb="4">
      <t>マツ</t>
    </rPh>
    <rPh sb="4" eb="6">
      <t>ザンダカ</t>
    </rPh>
    <phoneticPr fontId="5"/>
  </si>
  <si>
    <t>本年度増加額</t>
    <rPh sb="0" eb="3">
      <t>ホンネンド</t>
    </rPh>
    <rPh sb="3" eb="5">
      <t>ゾウカ</t>
    </rPh>
    <rPh sb="5" eb="6">
      <t>ガク</t>
    </rPh>
    <phoneticPr fontId="5"/>
  </si>
  <si>
    <t>本年度減少額</t>
    <rPh sb="0" eb="3">
      <t>ホンネンド</t>
    </rPh>
    <rPh sb="3" eb="6">
      <t>ゲンショウガク</t>
    </rPh>
    <phoneticPr fontId="5"/>
  </si>
  <si>
    <t>本年度末残高</t>
    <rPh sb="0" eb="3">
      <t>ホンネンド</t>
    </rPh>
    <rPh sb="3" eb="4">
      <t>マツ</t>
    </rPh>
    <rPh sb="4" eb="6">
      <t>ザンダカ</t>
    </rPh>
    <phoneticPr fontId="5"/>
  </si>
  <si>
    <t>目的使用</t>
    <rPh sb="0" eb="2">
      <t>モクテキ</t>
    </rPh>
    <rPh sb="2" eb="4">
      <t>シヨウ</t>
    </rPh>
    <phoneticPr fontId="12"/>
  </si>
  <si>
    <t>その他</t>
    <rPh sb="2" eb="3">
      <t>タ</t>
    </rPh>
    <phoneticPr fontId="12"/>
  </si>
  <si>
    <t>２．行政コスト計算書の内容に関する明細</t>
    <rPh sb="2" eb="4">
      <t>ギョウセイ</t>
    </rPh>
    <rPh sb="7" eb="10">
      <t>ケイサンショ</t>
    </rPh>
    <rPh sb="11" eb="13">
      <t>ナイヨウ</t>
    </rPh>
    <rPh sb="14" eb="15">
      <t>カン</t>
    </rPh>
    <rPh sb="17" eb="19">
      <t>メイサイ</t>
    </rPh>
    <phoneticPr fontId="12"/>
  </si>
  <si>
    <t>（１）補助金等の明細</t>
    <rPh sb="3" eb="7">
      <t>ホジョキンナド</t>
    </rPh>
    <rPh sb="8" eb="10">
      <t>メイサイ</t>
    </rPh>
    <phoneticPr fontId="12"/>
  </si>
  <si>
    <t>名称</t>
    <rPh sb="0" eb="2">
      <t>メイショウ</t>
    </rPh>
    <phoneticPr fontId="12"/>
  </si>
  <si>
    <t>相手先</t>
    <rPh sb="0" eb="3">
      <t>アイテサキ</t>
    </rPh>
    <phoneticPr fontId="12"/>
  </si>
  <si>
    <t>金額</t>
    <rPh sb="0" eb="2">
      <t>キンガク</t>
    </rPh>
    <phoneticPr fontId="12"/>
  </si>
  <si>
    <t>支出目的</t>
    <rPh sb="0" eb="2">
      <t>シシュツ</t>
    </rPh>
    <rPh sb="2" eb="4">
      <t>モクテキ</t>
    </rPh>
    <phoneticPr fontId="12"/>
  </si>
  <si>
    <t>計</t>
    <rPh sb="0" eb="1">
      <t>ケイ</t>
    </rPh>
    <phoneticPr fontId="12"/>
  </si>
  <si>
    <t>その他の補助金等</t>
    <rPh sb="2" eb="3">
      <t>タ</t>
    </rPh>
    <rPh sb="4" eb="7">
      <t>ホジョキン</t>
    </rPh>
    <rPh sb="7" eb="8">
      <t>ナド</t>
    </rPh>
    <phoneticPr fontId="12"/>
  </si>
  <si>
    <t>３．純資産変動計算書の内容に関する明細</t>
    <rPh sb="2" eb="5">
      <t>ジュンシサン</t>
    </rPh>
    <rPh sb="5" eb="7">
      <t>ヘンドウ</t>
    </rPh>
    <rPh sb="7" eb="10">
      <t>ケイサンショ</t>
    </rPh>
    <rPh sb="11" eb="13">
      <t>ナイヨウ</t>
    </rPh>
    <rPh sb="14" eb="15">
      <t>カン</t>
    </rPh>
    <rPh sb="17" eb="19">
      <t>メイサイ</t>
    </rPh>
    <phoneticPr fontId="12"/>
  </si>
  <si>
    <t>（１）財源の明細</t>
    <rPh sb="3" eb="5">
      <t>ザイゲン</t>
    </rPh>
    <rPh sb="6" eb="8">
      <t>メイサイ</t>
    </rPh>
    <phoneticPr fontId="12"/>
  </si>
  <si>
    <t>会計</t>
    <rPh sb="0" eb="2">
      <t>カイケイ</t>
    </rPh>
    <phoneticPr fontId="5"/>
  </si>
  <si>
    <t>財源の内容</t>
    <rPh sb="0" eb="2">
      <t>ザイゲン</t>
    </rPh>
    <rPh sb="3" eb="5">
      <t>ナイヨウ</t>
    </rPh>
    <phoneticPr fontId="5"/>
  </si>
  <si>
    <t>小計</t>
    <rPh sb="0" eb="2">
      <t>ショウケイ</t>
    </rPh>
    <phoneticPr fontId="5"/>
  </si>
  <si>
    <t>資本的
補助金</t>
    <rPh sb="0" eb="3">
      <t>シホンテキ</t>
    </rPh>
    <rPh sb="4" eb="7">
      <t>ホジョキン</t>
    </rPh>
    <phoneticPr fontId="12"/>
  </si>
  <si>
    <t>経常的
補助金</t>
    <rPh sb="0" eb="3">
      <t>ケイジョウテキ</t>
    </rPh>
    <rPh sb="4" eb="7">
      <t>ホジョキン</t>
    </rPh>
    <phoneticPr fontId="12"/>
  </si>
  <si>
    <t>（２）財源情報の明細</t>
    <rPh sb="3" eb="5">
      <t>ザイゲン</t>
    </rPh>
    <rPh sb="5" eb="7">
      <t>ジョウホウ</t>
    </rPh>
    <rPh sb="8" eb="10">
      <t>メイサイ</t>
    </rPh>
    <phoneticPr fontId="12"/>
  </si>
  <si>
    <t>内訳</t>
    <rPh sb="0" eb="2">
      <t>ウチワケ</t>
    </rPh>
    <phoneticPr fontId="12"/>
  </si>
  <si>
    <t>国県等補助金</t>
    <rPh sb="0" eb="1">
      <t>クニ</t>
    </rPh>
    <rPh sb="1" eb="2">
      <t>ケン</t>
    </rPh>
    <rPh sb="2" eb="3">
      <t>ナド</t>
    </rPh>
    <rPh sb="3" eb="6">
      <t>ホジョキン</t>
    </rPh>
    <phoneticPr fontId="12"/>
  </si>
  <si>
    <t>地方債</t>
    <rPh sb="0" eb="3">
      <t>チホウサイ</t>
    </rPh>
    <phoneticPr fontId="12"/>
  </si>
  <si>
    <t>税収等</t>
    <rPh sb="0" eb="3">
      <t>ゼイシュウナド</t>
    </rPh>
    <phoneticPr fontId="12"/>
  </si>
  <si>
    <t>その他</t>
    <rPh sb="2" eb="3">
      <t>ホカ</t>
    </rPh>
    <phoneticPr fontId="12"/>
  </si>
  <si>
    <t>純行政コスト</t>
    <rPh sb="0" eb="1">
      <t>ジュン</t>
    </rPh>
    <rPh sb="1" eb="3">
      <t>ギョウセイ</t>
    </rPh>
    <phoneticPr fontId="12"/>
  </si>
  <si>
    <t>有形固定資産等の増加</t>
    <rPh sb="0" eb="2">
      <t>ユウケイ</t>
    </rPh>
    <rPh sb="2" eb="4">
      <t>コテイ</t>
    </rPh>
    <rPh sb="4" eb="6">
      <t>シサン</t>
    </rPh>
    <rPh sb="6" eb="7">
      <t>ナド</t>
    </rPh>
    <rPh sb="8" eb="10">
      <t>ゾウカ</t>
    </rPh>
    <phoneticPr fontId="12"/>
  </si>
  <si>
    <t>貸付金・基金等の増加</t>
    <rPh sb="0" eb="3">
      <t>カシツケキン</t>
    </rPh>
    <rPh sb="4" eb="6">
      <t>キキン</t>
    </rPh>
    <rPh sb="6" eb="7">
      <t>ナド</t>
    </rPh>
    <rPh sb="8" eb="10">
      <t>ゾウカ</t>
    </rPh>
    <phoneticPr fontId="12"/>
  </si>
  <si>
    <t>４．資金収支計算書の内容に関する明細</t>
    <rPh sb="2" eb="4">
      <t>シキン</t>
    </rPh>
    <rPh sb="4" eb="6">
      <t>シュウシ</t>
    </rPh>
    <rPh sb="6" eb="9">
      <t>ケイサンショ</t>
    </rPh>
    <rPh sb="10" eb="12">
      <t>ナイヨウ</t>
    </rPh>
    <rPh sb="13" eb="14">
      <t>カン</t>
    </rPh>
    <rPh sb="16" eb="18">
      <t>メイサイ</t>
    </rPh>
    <phoneticPr fontId="12"/>
  </si>
  <si>
    <t>（１）資金の明細</t>
    <rPh sb="3" eb="5">
      <t>シキン</t>
    </rPh>
    <rPh sb="6" eb="8">
      <t>メイサイ</t>
    </rPh>
    <phoneticPr fontId="12"/>
  </si>
  <si>
    <t>　※下記以外の資産及び負債のうち、その額が資産総額の100分の5を超える科目についても作成する。</t>
    <rPh sb="2" eb="4">
      <t>カキ</t>
    </rPh>
    <rPh sb="4" eb="6">
      <t>イガイ</t>
    </rPh>
    <rPh sb="7" eb="9">
      <t>シサン</t>
    </rPh>
    <rPh sb="9" eb="10">
      <t>オヨ</t>
    </rPh>
    <rPh sb="11" eb="13">
      <t>フサイ</t>
    </rPh>
    <rPh sb="19" eb="20">
      <t>ガク</t>
    </rPh>
    <rPh sb="21" eb="23">
      <t>シサン</t>
    </rPh>
    <rPh sb="23" eb="25">
      <t>ソウガク</t>
    </rPh>
    <rPh sb="29" eb="30">
      <t>ブン</t>
    </rPh>
    <rPh sb="33" eb="34">
      <t>コ</t>
    </rPh>
    <rPh sb="36" eb="38">
      <t>カモク</t>
    </rPh>
    <rPh sb="43" eb="45">
      <t>サクセイ</t>
    </rPh>
    <phoneticPr fontId="12"/>
  </si>
  <si>
    <t>②有形固定資産の行政目的別明細</t>
    <rPh sb="1" eb="3">
      <t>ユウケイ</t>
    </rPh>
    <rPh sb="3" eb="5">
      <t>コテイ</t>
    </rPh>
    <rPh sb="5" eb="7">
      <t>シサン</t>
    </rPh>
    <rPh sb="8" eb="10">
      <t>ギョウセイ</t>
    </rPh>
    <rPh sb="10" eb="12">
      <t>モクテキ</t>
    </rPh>
    <rPh sb="12" eb="13">
      <t>ベツ</t>
    </rPh>
    <rPh sb="13" eb="15">
      <t>メイサイ</t>
    </rPh>
    <phoneticPr fontId="12"/>
  </si>
  <si>
    <t>市場価格のないもののうち連結対象団体（会計）に対するもの</t>
    <rPh sb="0" eb="2">
      <t>シジョウ</t>
    </rPh>
    <rPh sb="2" eb="4">
      <t>カカク</t>
    </rPh>
    <rPh sb="12" eb="14">
      <t>レンケツ</t>
    </rPh>
    <rPh sb="14" eb="16">
      <t>タイショウ</t>
    </rPh>
    <rPh sb="16" eb="18">
      <t>ダンタイ</t>
    </rPh>
    <rPh sb="19" eb="21">
      <t>カイケイ</t>
    </rPh>
    <rPh sb="23" eb="24">
      <t>タイ</t>
    </rPh>
    <phoneticPr fontId="12"/>
  </si>
  <si>
    <t>市場価格のないもののうち連結対象団体（会計）以外に対するもの</t>
    <rPh sb="0" eb="2">
      <t>シジョウ</t>
    </rPh>
    <rPh sb="2" eb="4">
      <t>カカク</t>
    </rPh>
    <rPh sb="12" eb="14">
      <t>レンケツ</t>
    </rPh>
    <rPh sb="14" eb="16">
      <t>タイショウ</t>
    </rPh>
    <rPh sb="16" eb="18">
      <t>ダンタイ</t>
    </rPh>
    <rPh sb="19" eb="21">
      <t>カイケイ</t>
    </rPh>
    <rPh sb="22" eb="24">
      <t>イガイ</t>
    </rPh>
    <rPh sb="25" eb="26">
      <t>タイ</t>
    </rPh>
    <phoneticPr fontId="12"/>
  </si>
  <si>
    <t>合計
(貸借対照表計上額)</t>
    <rPh sb="0" eb="2">
      <t>ゴウケイ</t>
    </rPh>
    <rPh sb="4" eb="6">
      <t>タイシャク</t>
    </rPh>
    <rPh sb="6" eb="9">
      <t>タイショウヒョウ</t>
    </rPh>
    <rPh sb="9" eb="12">
      <t>ケイジョウガク</t>
    </rPh>
    <phoneticPr fontId="5"/>
  </si>
  <si>
    <t>他団体への公共施設等整備
補助金等(所有外資産分)</t>
    <rPh sb="0" eb="3">
      <t>タダンタイ</t>
    </rPh>
    <rPh sb="5" eb="7">
      <t>コウキョウ</t>
    </rPh>
    <rPh sb="7" eb="9">
      <t>シセツ</t>
    </rPh>
    <rPh sb="9" eb="10">
      <t>ナド</t>
    </rPh>
    <rPh sb="10" eb="12">
      <t>セイビ</t>
    </rPh>
    <rPh sb="13" eb="16">
      <t>ホジョキン</t>
    </rPh>
    <rPh sb="16" eb="17">
      <t>ナド</t>
    </rPh>
    <rPh sb="18" eb="20">
      <t>ショユウ</t>
    </rPh>
    <rPh sb="20" eb="21">
      <t>ガイ</t>
    </rPh>
    <rPh sb="21" eb="23">
      <t>シサン</t>
    </rPh>
    <rPh sb="23" eb="24">
      <t>ブン</t>
    </rPh>
    <phoneticPr fontId="12"/>
  </si>
  <si>
    <t>時価単価
（B）
(単位：円)</t>
    <rPh sb="0" eb="2">
      <t>ジカ</t>
    </rPh>
    <rPh sb="2" eb="4">
      <t>タンカ</t>
    </rPh>
    <rPh sb="10" eb="12">
      <t>タンイ</t>
    </rPh>
    <rPh sb="13" eb="14">
      <t>エン</t>
    </rPh>
    <phoneticPr fontId="5"/>
  </si>
  <si>
    <t>取得単価
（D)
(単位：円)</t>
    <rPh sb="0" eb="2">
      <t>シュトク</t>
    </rPh>
    <rPh sb="2" eb="4">
      <t>タンカ</t>
    </rPh>
    <rPh sb="10" eb="12">
      <t>タンイ</t>
    </rPh>
    <rPh sb="13" eb="14">
      <t>エン</t>
    </rPh>
    <phoneticPr fontId="5"/>
  </si>
  <si>
    <t>（単位：円）</t>
    <phoneticPr fontId="12"/>
  </si>
  <si>
    <t>差引本年度末残高_x000D_
(D)－（E)_x000D_
(G)</t>
    <phoneticPr fontId="12"/>
  </si>
  <si>
    <t>　　土地</t>
    <phoneticPr fontId="5"/>
  </si>
  <si>
    <t>　　立木竹</t>
    <phoneticPr fontId="12"/>
  </si>
  <si>
    <t>　　建物</t>
    <phoneticPr fontId="5"/>
  </si>
  <si>
    <t>　　工作物</t>
    <phoneticPr fontId="5"/>
  </si>
  <si>
    <t>　　船舶</t>
    <phoneticPr fontId="12"/>
  </si>
  <si>
    <t>　　浮標等</t>
    <phoneticPr fontId="12"/>
  </si>
  <si>
    <t>　　航空機</t>
    <phoneticPr fontId="12"/>
  </si>
  <si>
    <t>　　その他</t>
    <phoneticPr fontId="5"/>
  </si>
  <si>
    <t>　　建設仮勘定</t>
    <phoneticPr fontId="12"/>
  </si>
  <si>
    <t>　　土地</t>
    <phoneticPr fontId="5"/>
  </si>
  <si>
    <t>　　建物</t>
    <phoneticPr fontId="12"/>
  </si>
  <si>
    <t>　　工作物</t>
    <phoneticPr fontId="5"/>
  </si>
  <si>
    <t xml:space="preserve"> 物品</t>
    <phoneticPr fontId="5"/>
  </si>
  <si>
    <t>（単位：円）</t>
    <phoneticPr fontId="12"/>
  </si>
  <si>
    <t xml:space="preserve"> 事業用資産</t>
    <phoneticPr fontId="12"/>
  </si>
  <si>
    <t>　　土地</t>
    <phoneticPr fontId="5"/>
  </si>
  <si>
    <t>　　立木竹</t>
    <phoneticPr fontId="12"/>
  </si>
  <si>
    <t>　　建物</t>
    <phoneticPr fontId="5"/>
  </si>
  <si>
    <t>　　船舶</t>
    <phoneticPr fontId="12"/>
  </si>
  <si>
    <t>　　建設仮勘定</t>
    <phoneticPr fontId="12"/>
  </si>
  <si>
    <t xml:space="preserve"> インフラ資産</t>
    <phoneticPr fontId="12"/>
  </si>
  <si>
    <t>　　工作物</t>
    <phoneticPr fontId="5"/>
  </si>
  <si>
    <t>　　建設仮勘定</t>
    <phoneticPr fontId="12"/>
  </si>
  <si>
    <t xml:space="preserve"> 合計</t>
    <phoneticPr fontId="12"/>
  </si>
  <si>
    <t>（単位：円）</t>
    <phoneticPr fontId="12"/>
  </si>
  <si>
    <t>税等未収金</t>
    <phoneticPr fontId="12"/>
  </si>
  <si>
    <t>その他の未収金</t>
  </si>
  <si>
    <t>（単位：円）</t>
    <phoneticPr fontId="5"/>
  </si>
  <si>
    <t>（単位：円）</t>
    <phoneticPr fontId="5"/>
  </si>
  <si>
    <t>（単位：円）</t>
    <phoneticPr fontId="18"/>
  </si>
  <si>
    <t>国庫支出金</t>
  </si>
  <si>
    <t>県支出金</t>
  </si>
  <si>
    <t>（単位：円）</t>
    <rPh sb="1" eb="3">
      <t>タンイ</t>
    </rPh>
    <rPh sb="4" eb="5">
      <t>エン</t>
    </rPh>
    <phoneticPr fontId="5"/>
  </si>
  <si>
    <t>④基金の明細</t>
    <phoneticPr fontId="12"/>
  </si>
  <si>
    <t>（単位：円）</t>
    <rPh sb="1" eb="3">
      <t>タンイ</t>
    </rPh>
    <rPh sb="4" eb="5">
      <t>エン</t>
    </rPh>
    <phoneticPr fontId="12"/>
  </si>
  <si>
    <t>※株式会社以外の法人は資本金がないため、「資本金（E）」以外についてご記載ください。この場合、出資割合については、地方自治法施行令第140条の7の規定による割合を記載します。</t>
    <rPh sb="1" eb="3">
      <t>カブシキ</t>
    </rPh>
    <rPh sb="3" eb="5">
      <t>カイシャ</t>
    </rPh>
    <rPh sb="5" eb="7">
      <t>イガイ</t>
    </rPh>
    <rPh sb="8" eb="10">
      <t>ホウジン</t>
    </rPh>
    <rPh sb="11" eb="14">
      <t>シホンキン</t>
    </rPh>
    <rPh sb="21" eb="24">
      <t>シホンキン</t>
    </rPh>
    <rPh sb="28" eb="30">
      <t>イガイ</t>
    </rPh>
    <rPh sb="35" eb="37">
      <t>キサイ</t>
    </rPh>
    <rPh sb="44" eb="46">
      <t>バアイ</t>
    </rPh>
    <rPh sb="47" eb="49">
      <t>シュッシ</t>
    </rPh>
    <rPh sb="49" eb="51">
      <t>ワリアイ</t>
    </rPh>
    <rPh sb="57" eb="59">
      <t>チホウ</t>
    </rPh>
    <rPh sb="59" eb="61">
      <t>ジチ</t>
    </rPh>
    <rPh sb="61" eb="62">
      <t>ホウ</t>
    </rPh>
    <rPh sb="62" eb="65">
      <t>セコウレイ</t>
    </rPh>
    <rPh sb="65" eb="66">
      <t>ダイ</t>
    </rPh>
    <rPh sb="69" eb="70">
      <t>ジョウ</t>
    </rPh>
    <rPh sb="73" eb="75">
      <t>キテイ</t>
    </rPh>
    <rPh sb="78" eb="80">
      <t>ワリアイ</t>
    </rPh>
    <rPh sb="81" eb="83">
      <t>キサイ</t>
    </rPh>
    <phoneticPr fontId="5"/>
  </si>
  <si>
    <t>-</t>
    <phoneticPr fontId="5"/>
  </si>
  <si>
    <t>※特定の契約条項とは、特定の条件に合致した場合に、支払金利が上昇する場合等をいいます。</t>
    <rPh sb="1" eb="3">
      <t>トクテイ</t>
    </rPh>
    <rPh sb="4" eb="6">
      <t>ケイヤク</t>
    </rPh>
    <rPh sb="6" eb="8">
      <t>ジョウコウ</t>
    </rPh>
    <rPh sb="11" eb="13">
      <t>トクテイ</t>
    </rPh>
    <rPh sb="14" eb="16">
      <t>ジョウケン</t>
    </rPh>
    <rPh sb="17" eb="19">
      <t>ガッチ</t>
    </rPh>
    <rPh sb="21" eb="23">
      <t>バアイ</t>
    </rPh>
    <rPh sb="25" eb="29">
      <t>シハライキンリ</t>
    </rPh>
    <rPh sb="30" eb="32">
      <t>ジョウショウ</t>
    </rPh>
    <rPh sb="34" eb="36">
      <t>バアイ</t>
    </rPh>
    <rPh sb="36" eb="37">
      <t>トウ</t>
    </rPh>
    <phoneticPr fontId="5"/>
  </si>
  <si>
    <t>徴収不能引当金（固定資産）</t>
    <rPh sb="0" eb="2">
      <t>チョウシュウ</t>
    </rPh>
    <rPh sb="2" eb="4">
      <t>フノウ</t>
    </rPh>
    <rPh sb="4" eb="6">
      <t>ヒキアテ</t>
    </rPh>
    <rPh sb="6" eb="7">
      <t>キン</t>
    </rPh>
    <rPh sb="8" eb="10">
      <t>コテイ</t>
    </rPh>
    <rPh sb="10" eb="12">
      <t>シサン</t>
    </rPh>
    <phoneticPr fontId="3"/>
  </si>
  <si>
    <t>徴収不能引当金（流動資産）</t>
    <rPh sb="0" eb="2">
      <t>チョウシュウ</t>
    </rPh>
    <rPh sb="2" eb="4">
      <t>フノウ</t>
    </rPh>
    <rPh sb="4" eb="6">
      <t>ヒキアテ</t>
    </rPh>
    <rPh sb="6" eb="7">
      <t>キン</t>
    </rPh>
    <rPh sb="8" eb="10">
      <t>リュウドウ</t>
    </rPh>
    <rPh sb="10" eb="12">
      <t>シサン</t>
    </rPh>
    <phoneticPr fontId="3"/>
  </si>
  <si>
    <t>投資損失引当金</t>
    <rPh sb="0" eb="2">
      <t>トウシ</t>
    </rPh>
    <rPh sb="2" eb="4">
      <t>ソンシツ</t>
    </rPh>
    <rPh sb="4" eb="7">
      <t>ヒキアテキン</t>
    </rPh>
    <phoneticPr fontId="3"/>
  </si>
  <si>
    <t>退職手当引当金</t>
    <rPh sb="0" eb="4">
      <t>タイショクテアテ</t>
    </rPh>
    <rPh sb="4" eb="6">
      <t>ヒキアテ</t>
    </rPh>
    <rPh sb="6" eb="7">
      <t>キン</t>
    </rPh>
    <phoneticPr fontId="3"/>
  </si>
  <si>
    <t>損失補償等引当金</t>
    <rPh sb="0" eb="2">
      <t>ソンシツ</t>
    </rPh>
    <rPh sb="2" eb="4">
      <t>ホショウ</t>
    </rPh>
    <rPh sb="4" eb="5">
      <t>トウ</t>
    </rPh>
    <rPh sb="5" eb="7">
      <t>ヒキアテ</t>
    </rPh>
    <rPh sb="7" eb="8">
      <t>キン</t>
    </rPh>
    <phoneticPr fontId="3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</si>
  <si>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3"/>
  </si>
  <si>
    <t>地方公営事業</t>
    <rPh sb="0" eb="2">
      <t>チホウ</t>
    </rPh>
    <rPh sb="2" eb="4">
      <t>コウエイ</t>
    </rPh>
    <rPh sb="4" eb="6">
      <t>ジギョウ</t>
    </rPh>
    <phoneticPr fontId="12"/>
  </si>
  <si>
    <t>　なし</t>
    <phoneticPr fontId="5"/>
  </si>
  <si>
    <t>一部事務組合・広域連合</t>
    <rPh sb="0" eb="2">
      <t>イチブ</t>
    </rPh>
    <rPh sb="2" eb="4">
      <t>ジム</t>
    </rPh>
    <rPh sb="4" eb="6">
      <t>クミアイ</t>
    </rPh>
    <rPh sb="7" eb="9">
      <t>コウイキ</t>
    </rPh>
    <rPh sb="9" eb="11">
      <t>レンゴウ</t>
    </rPh>
    <phoneticPr fontId="5"/>
  </si>
  <si>
    <t>地方独立行政法人</t>
    <rPh sb="0" eb="2">
      <t>チホウ</t>
    </rPh>
    <rPh sb="2" eb="4">
      <t>ドクリツ</t>
    </rPh>
    <rPh sb="4" eb="6">
      <t>ギョウセイ</t>
    </rPh>
    <rPh sb="6" eb="8">
      <t>ホウジン</t>
    </rPh>
    <phoneticPr fontId="12"/>
  </si>
  <si>
    <t>地方三公社</t>
    <rPh sb="0" eb="2">
      <t>チホウ</t>
    </rPh>
    <rPh sb="2" eb="5">
      <t>サンコウシャ</t>
    </rPh>
    <phoneticPr fontId="12"/>
  </si>
  <si>
    <t>第三セクター等</t>
    <rPh sb="0" eb="1">
      <t>ダイ</t>
    </rPh>
    <rPh sb="1" eb="2">
      <t>サン</t>
    </rPh>
    <rPh sb="6" eb="7">
      <t>ナド</t>
    </rPh>
    <phoneticPr fontId="12"/>
  </si>
  <si>
    <t>その他の貸付金</t>
    <rPh sb="2" eb="3">
      <t>タ</t>
    </rPh>
    <rPh sb="4" eb="7">
      <t>カシツケキン</t>
    </rPh>
    <phoneticPr fontId="12"/>
  </si>
  <si>
    <t>　固定資産税</t>
    <rPh sb="1" eb="3">
      <t>コテイ</t>
    </rPh>
    <rPh sb="3" eb="6">
      <t>シサンゼイ</t>
    </rPh>
    <phoneticPr fontId="5"/>
  </si>
  <si>
    <t>一般会計</t>
    <rPh sb="0" eb="2">
      <t>イッパン</t>
    </rPh>
    <rPh sb="2" eb="4">
      <t>カイケイ</t>
    </rPh>
    <phoneticPr fontId="5"/>
  </si>
  <si>
    <t>財</t>
    <rPh sb="0" eb="1">
      <t>ザイ</t>
    </rPh>
    <phoneticPr fontId="5"/>
  </si>
  <si>
    <t>減</t>
    <rPh sb="0" eb="1">
      <t>ゲン</t>
    </rPh>
    <phoneticPr fontId="5"/>
  </si>
  <si>
    <t>税収等</t>
    <rPh sb="0" eb="2">
      <t>ゼイシュウ</t>
    </rPh>
    <rPh sb="2" eb="3">
      <t>トウ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</si>
  <si>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</si>
  <si>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利子割交付金</t>
    <rPh sb="0" eb="3">
      <t>リシワリ</t>
    </rPh>
    <rPh sb="3" eb="6">
      <t>コウフキン</t>
    </rPh>
    <phoneticPr fontId="5"/>
  </si>
  <si>
    <t>配当割交付金</t>
    <rPh sb="0" eb="3">
      <t>ハイトウワリ</t>
    </rPh>
    <rPh sb="3" eb="6">
      <t>コウフキン</t>
    </rPh>
    <phoneticPr fontId="5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</si>
  <si>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5"/>
  </si>
  <si>
    <t>地方消費税交付金</t>
    <rPh sb="0" eb="2">
      <t>チホウ</t>
    </rPh>
    <rPh sb="2" eb="5">
      <t>ショウヒゼイ</t>
    </rPh>
    <rPh sb="5" eb="8">
      <t>コウフキン</t>
    </rPh>
    <phoneticPr fontId="5"/>
  </si>
  <si>
    <t>自動車取得税交付金</t>
    <rPh sb="0" eb="6">
      <t>ジドウシャシュトクゼイ</t>
    </rPh>
    <rPh sb="6" eb="9">
      <t>コウフキン</t>
    </rPh>
    <phoneticPr fontId="5"/>
  </si>
  <si>
    <t>地方特例交付金</t>
    <rPh sb="0" eb="4">
      <t>チホウトクレイ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</si>
  <si>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</si>
  <si>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</si>
  <si>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附属明細書（一般会計等）</t>
    <rPh sb="0" eb="5">
      <t>フゾクメイサイショ</t>
    </rPh>
    <rPh sb="2" eb="5">
      <t>メイサイショ</t>
    </rPh>
    <phoneticPr fontId="12"/>
  </si>
  <si>
    <t>なし</t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</si>
  <si>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3"/>
  </si>
  <si>
    <t>　軽自動車税</t>
    <rPh sb="1" eb="5">
      <t>ケイジドウシャ</t>
    </rPh>
    <rPh sb="5" eb="6">
      <t>ゼイ</t>
    </rPh>
    <phoneticPr fontId="5"/>
  </si>
  <si>
    <t>　児童福祉費負担金</t>
    <rPh sb="1" eb="3">
      <t>ジドウ</t>
    </rPh>
    <rPh sb="3" eb="5">
      <t>フクシ</t>
    </rPh>
    <rPh sb="5" eb="6">
      <t>ヒ</t>
    </rPh>
    <rPh sb="6" eb="9">
      <t>フタンキン</t>
    </rPh>
    <phoneticPr fontId="5"/>
  </si>
  <si>
    <t>減債基金</t>
    <rPh sb="0" eb="2">
      <t>ゲンサイ</t>
    </rPh>
    <rPh sb="2" eb="4">
      <t>キキン</t>
    </rPh>
    <phoneticPr fontId="3"/>
  </si>
  <si>
    <t>地域振興基金</t>
    <rPh sb="0" eb="2">
      <t>チイキ</t>
    </rPh>
    <rPh sb="2" eb="4">
      <t>シンコウ</t>
    </rPh>
    <rPh sb="4" eb="6">
      <t>キキン</t>
    </rPh>
    <phoneticPr fontId="3"/>
  </si>
  <si>
    <t>土地開発基金</t>
    <rPh sb="0" eb="2">
      <t>トチ</t>
    </rPh>
    <rPh sb="2" eb="4">
      <t>カイハツ</t>
    </rPh>
    <rPh sb="4" eb="6">
      <t>キキン</t>
    </rPh>
    <phoneticPr fontId="3"/>
  </si>
  <si>
    <t>奨学基金</t>
    <rPh sb="0" eb="2">
      <t>ショウガク</t>
    </rPh>
    <rPh sb="2" eb="4">
      <t>キキン</t>
    </rPh>
    <phoneticPr fontId="3"/>
  </si>
  <si>
    <t>株式会社さがら</t>
    <rPh sb="0" eb="4">
      <t>カブシキガイシャ</t>
    </rPh>
    <phoneticPr fontId="3"/>
  </si>
  <si>
    <t>相良村森林組合</t>
    <rPh sb="0" eb="2">
      <t>サガラ</t>
    </rPh>
    <rPh sb="2" eb="3">
      <t>ムラ</t>
    </rPh>
    <rPh sb="3" eb="5">
      <t>シンリン</t>
    </rPh>
    <rPh sb="5" eb="7">
      <t>クミアイ</t>
    </rPh>
    <phoneticPr fontId="3"/>
  </si>
  <si>
    <t>くま川鉄道株式会社</t>
    <rPh sb="2" eb="3">
      <t>ガワ</t>
    </rPh>
    <rPh sb="3" eb="5">
      <t>テツドウ</t>
    </rPh>
    <rPh sb="5" eb="9">
      <t>カブシキガイシャ</t>
    </rPh>
    <phoneticPr fontId="3"/>
  </si>
  <si>
    <t>人吉球磨地域交通体系整備基金</t>
    <rPh sb="0" eb="2">
      <t>ヒトヨシ</t>
    </rPh>
    <rPh sb="2" eb="4">
      <t>クマ</t>
    </rPh>
    <rPh sb="4" eb="10">
      <t>チイキコウツウタイケイ</t>
    </rPh>
    <rPh sb="10" eb="12">
      <t>セイビ</t>
    </rPh>
    <rPh sb="12" eb="14">
      <t>キキン</t>
    </rPh>
    <phoneticPr fontId="3"/>
  </si>
  <si>
    <t>熊本県農業信用基金協会</t>
    <rPh sb="0" eb="3">
      <t>クマモトケン</t>
    </rPh>
    <rPh sb="3" eb="7">
      <t>ノウギョウシンヨウ</t>
    </rPh>
    <rPh sb="7" eb="9">
      <t>キキン</t>
    </rPh>
    <rPh sb="9" eb="11">
      <t>キョウカイ</t>
    </rPh>
    <phoneticPr fontId="3"/>
  </si>
  <si>
    <t>熊本県畜産物価格安定基金協会（現：公益財団法人熊本県畜産協会）</t>
    <rPh sb="0" eb="3">
      <t>クマモトケン</t>
    </rPh>
    <rPh sb="3" eb="5">
      <t>チクサン</t>
    </rPh>
    <rPh sb="5" eb="6">
      <t>ブツ</t>
    </rPh>
    <rPh sb="6" eb="8">
      <t>カカク</t>
    </rPh>
    <rPh sb="8" eb="10">
      <t>アンテイ</t>
    </rPh>
    <rPh sb="10" eb="12">
      <t>キキン</t>
    </rPh>
    <rPh sb="12" eb="14">
      <t>キョウカイ</t>
    </rPh>
    <rPh sb="23" eb="26">
      <t>クマモトケン</t>
    </rPh>
    <rPh sb="26" eb="28">
      <t>チクサン</t>
    </rPh>
    <rPh sb="28" eb="30">
      <t>キョウカイ</t>
    </rPh>
    <phoneticPr fontId="3"/>
  </si>
  <si>
    <t>熊本県林業公社</t>
    <rPh sb="0" eb="3">
      <t>クマモトケン</t>
    </rPh>
    <rPh sb="3" eb="5">
      <t>リンギョウ</t>
    </rPh>
    <rPh sb="5" eb="7">
      <t>コウシャ</t>
    </rPh>
    <phoneticPr fontId="3"/>
  </si>
  <si>
    <t>熊本県信用保証協会</t>
    <rPh sb="0" eb="3">
      <t>クマモトケン</t>
    </rPh>
    <rPh sb="3" eb="5">
      <t>シンヨウ</t>
    </rPh>
    <rPh sb="5" eb="7">
      <t>ホショウ</t>
    </rPh>
    <rPh sb="7" eb="9">
      <t>キョウカイ</t>
    </rPh>
    <phoneticPr fontId="3"/>
  </si>
  <si>
    <t>熊本県中小企業振興公社（現：公益財団法人くまもと産業支援財団）</t>
    <rPh sb="0" eb="3">
      <t>クマモトケン</t>
    </rPh>
    <rPh sb="3" eb="5">
      <t>チュウショウ</t>
    </rPh>
    <rPh sb="5" eb="7">
      <t>キギョウ</t>
    </rPh>
    <rPh sb="7" eb="9">
      <t>シンコウ</t>
    </rPh>
    <rPh sb="9" eb="11">
      <t>コウシャ</t>
    </rPh>
    <rPh sb="12" eb="13">
      <t>ゲン</t>
    </rPh>
    <phoneticPr fontId="3"/>
  </si>
  <si>
    <t>社団法人熊本県農業後継者育成基金（現：公益財団法人熊本県農業公社）</t>
    <rPh sb="0" eb="2">
      <t>シャダン</t>
    </rPh>
    <rPh sb="2" eb="4">
      <t>ホウジン</t>
    </rPh>
    <rPh sb="4" eb="7">
      <t>クマモトケン</t>
    </rPh>
    <rPh sb="7" eb="12">
      <t>ノウギョウコウケイシャ</t>
    </rPh>
    <rPh sb="12" eb="14">
      <t>イクセイ</t>
    </rPh>
    <rPh sb="14" eb="16">
      <t>キキン</t>
    </rPh>
    <rPh sb="17" eb="18">
      <t>ゲン</t>
    </rPh>
    <phoneticPr fontId="3"/>
  </si>
  <si>
    <t>社団法人熊本県林業従事者育成基金</t>
    <rPh sb="0" eb="4">
      <t>シャダンホウジン</t>
    </rPh>
    <rPh sb="4" eb="7">
      <t>クマモトケン</t>
    </rPh>
    <rPh sb="7" eb="9">
      <t>リンギョウ</t>
    </rPh>
    <rPh sb="9" eb="12">
      <t>ジュウジシャ</t>
    </rPh>
    <rPh sb="12" eb="14">
      <t>イクセイ</t>
    </rPh>
    <rPh sb="14" eb="16">
      <t>キキン</t>
    </rPh>
    <phoneticPr fontId="3"/>
  </si>
  <si>
    <t>熊本県暴力追放基金協会（現：公益財団法人熊本県暴力追放運動推進センター）</t>
    <rPh sb="0" eb="3">
      <t>クマモトケン</t>
    </rPh>
    <rPh sb="3" eb="7">
      <t>ボウリョクツイホウ</t>
    </rPh>
    <rPh sb="7" eb="9">
      <t>キキン</t>
    </rPh>
    <rPh sb="9" eb="11">
      <t>キョウカイ</t>
    </rPh>
    <rPh sb="12" eb="13">
      <t>ゲン</t>
    </rPh>
    <phoneticPr fontId="3"/>
  </si>
  <si>
    <t>財団法人砂防フロンティア整備推進機構</t>
    <rPh sb="0" eb="2">
      <t>ザイダン</t>
    </rPh>
    <rPh sb="2" eb="4">
      <t>ホウジン</t>
    </rPh>
    <rPh sb="4" eb="6">
      <t>サボウ</t>
    </rPh>
    <rPh sb="12" eb="18">
      <t>セイビスイシンキコウ</t>
    </rPh>
    <phoneticPr fontId="3"/>
  </si>
  <si>
    <t>財団法人熊本さわやか長寿財団</t>
    <rPh sb="0" eb="4">
      <t>ザイダンホウジン</t>
    </rPh>
    <rPh sb="4" eb="6">
      <t>クマモト</t>
    </rPh>
    <rPh sb="10" eb="14">
      <t>チョウジュザイダン</t>
    </rPh>
    <phoneticPr fontId="3"/>
  </si>
  <si>
    <t>財団法人熊本県雇用環境整備協会</t>
    <rPh sb="0" eb="4">
      <t>ザイダンホウジン</t>
    </rPh>
    <rPh sb="4" eb="7">
      <t>クマモトケン</t>
    </rPh>
    <rPh sb="7" eb="9">
      <t>コヨウ</t>
    </rPh>
    <rPh sb="9" eb="11">
      <t>カンキョウ</t>
    </rPh>
    <rPh sb="11" eb="15">
      <t>セイビキョウカイ</t>
    </rPh>
    <phoneticPr fontId="3"/>
  </si>
  <si>
    <t>株式会社人吉球磨林業機械センター</t>
    <rPh sb="0" eb="4">
      <t>カブシキガイシャ</t>
    </rPh>
    <rPh sb="4" eb="6">
      <t>ヒトヨシ</t>
    </rPh>
    <rPh sb="6" eb="8">
      <t>クマ</t>
    </rPh>
    <rPh sb="8" eb="12">
      <t>リンギョウキカイ</t>
    </rPh>
    <phoneticPr fontId="3"/>
  </si>
  <si>
    <t>財団法人熊本県環境整備事業団</t>
    <rPh sb="0" eb="4">
      <t>ザイダンホウジン</t>
    </rPh>
    <rPh sb="4" eb="7">
      <t>クマモトケン</t>
    </rPh>
    <rPh sb="7" eb="11">
      <t>カンキョウセイビ</t>
    </rPh>
    <rPh sb="11" eb="14">
      <t>ジギョウダン</t>
    </rPh>
    <phoneticPr fontId="3"/>
  </si>
  <si>
    <t>地方公営企業等金融機構出資金</t>
    <rPh sb="0" eb="4">
      <t>チホウコウエイ</t>
    </rPh>
    <rPh sb="4" eb="6">
      <t>キギョウ</t>
    </rPh>
    <rPh sb="6" eb="7">
      <t>トウ</t>
    </rPh>
    <rPh sb="7" eb="9">
      <t>キンユウ</t>
    </rPh>
    <rPh sb="9" eb="11">
      <t>キコウ</t>
    </rPh>
    <rPh sb="11" eb="14">
      <t>シュッシキン</t>
    </rPh>
    <phoneticPr fontId="3"/>
  </si>
  <si>
    <t>人吉球磨地域交通体系整備基金拠出金（民間出資による権利分）</t>
    <rPh sb="0" eb="2">
      <t>ヒトヨシ</t>
    </rPh>
    <rPh sb="2" eb="4">
      <t>クマ</t>
    </rPh>
    <rPh sb="4" eb="6">
      <t>チイキ</t>
    </rPh>
    <rPh sb="6" eb="8">
      <t>コウツウ</t>
    </rPh>
    <rPh sb="8" eb="10">
      <t>タイケイ</t>
    </rPh>
    <rPh sb="10" eb="12">
      <t>セイビ</t>
    </rPh>
    <rPh sb="12" eb="14">
      <t>キキン</t>
    </rPh>
    <rPh sb="14" eb="17">
      <t>キョシュツキン</t>
    </rPh>
    <rPh sb="18" eb="20">
      <t>ミンカン</t>
    </rPh>
    <rPh sb="20" eb="22">
      <t>シュッシ</t>
    </rPh>
    <rPh sb="25" eb="27">
      <t>ケンリ</t>
    </rPh>
    <rPh sb="27" eb="28">
      <t>ブン</t>
    </rPh>
    <phoneticPr fontId="3"/>
  </si>
  <si>
    <t>-</t>
    <phoneticPr fontId="5"/>
  </si>
  <si>
    <t>福祉基金</t>
    <rPh sb="0" eb="2">
      <t>フクシ</t>
    </rPh>
    <rPh sb="2" eb="4">
      <t>キキン</t>
    </rPh>
    <phoneticPr fontId="3"/>
  </si>
  <si>
    <t>土地改良事業基金</t>
    <rPh sb="0" eb="2">
      <t>トチ</t>
    </rPh>
    <rPh sb="2" eb="4">
      <t>カイリョウ</t>
    </rPh>
    <rPh sb="4" eb="6">
      <t>ジギョウ</t>
    </rPh>
    <rPh sb="6" eb="8">
      <t>キキン</t>
    </rPh>
    <phoneticPr fontId="3"/>
  </si>
  <si>
    <t>村税</t>
    <rPh sb="0" eb="2">
      <t>ソンゼイ</t>
    </rPh>
    <phoneticPr fontId="5"/>
  </si>
  <si>
    <t>なし</t>
    <phoneticPr fontId="5"/>
  </si>
  <si>
    <t>公共事業等債</t>
    <rPh sb="0" eb="2">
      <t>コウキョウ</t>
    </rPh>
    <rPh sb="2" eb="4">
      <t>ジギョウ</t>
    </rPh>
    <rPh sb="4" eb="5">
      <t>トウ</t>
    </rPh>
    <rPh sb="5" eb="6">
      <t>サイ</t>
    </rPh>
    <phoneticPr fontId="5"/>
  </si>
  <si>
    <t>公営住宅建設事業債</t>
    <rPh sb="0" eb="2">
      <t>コウエイ</t>
    </rPh>
    <rPh sb="2" eb="4">
      <t>ジュウタク</t>
    </rPh>
    <rPh sb="4" eb="6">
      <t>ケンセツ</t>
    </rPh>
    <rPh sb="6" eb="8">
      <t>ジギョウ</t>
    </rPh>
    <rPh sb="8" eb="9">
      <t>サイ</t>
    </rPh>
    <phoneticPr fontId="5"/>
  </si>
  <si>
    <t>災害復旧事業債</t>
    <rPh sb="0" eb="7">
      <t>サイガイフッキュウジギョウサイ</t>
    </rPh>
    <phoneticPr fontId="5"/>
  </si>
  <si>
    <t>（旧）緊急防災・減災事業債</t>
    <rPh sb="1" eb="2">
      <t>キュウ</t>
    </rPh>
    <rPh sb="3" eb="5">
      <t>キンキュウ</t>
    </rPh>
    <rPh sb="5" eb="7">
      <t>ボウサイ</t>
    </rPh>
    <rPh sb="8" eb="10">
      <t>ゲンサイ</t>
    </rPh>
    <rPh sb="10" eb="12">
      <t>ジギョウ</t>
    </rPh>
    <rPh sb="12" eb="13">
      <t>サイ</t>
    </rPh>
    <phoneticPr fontId="5"/>
  </si>
  <si>
    <t>教育・福祉施設等整備事業債</t>
    <rPh sb="0" eb="2">
      <t>キョウイク</t>
    </rPh>
    <rPh sb="3" eb="7">
      <t>フクシシセツ</t>
    </rPh>
    <rPh sb="7" eb="8">
      <t>トウ</t>
    </rPh>
    <rPh sb="8" eb="10">
      <t>セイビ</t>
    </rPh>
    <rPh sb="10" eb="12">
      <t>ジギョウ</t>
    </rPh>
    <rPh sb="12" eb="13">
      <t>サイ</t>
    </rPh>
    <phoneticPr fontId="5"/>
  </si>
  <si>
    <t>一般単独事業債</t>
    <rPh sb="0" eb="2">
      <t>イッパン</t>
    </rPh>
    <rPh sb="2" eb="4">
      <t>タンドク</t>
    </rPh>
    <rPh sb="4" eb="6">
      <t>ジギョウ</t>
    </rPh>
    <rPh sb="6" eb="7">
      <t>サイ</t>
    </rPh>
    <phoneticPr fontId="5"/>
  </si>
  <si>
    <t>過疎対策事業債</t>
    <rPh sb="0" eb="2">
      <t>カソ</t>
    </rPh>
    <rPh sb="2" eb="4">
      <t>タイサク</t>
    </rPh>
    <rPh sb="4" eb="6">
      <t>ジギョウ</t>
    </rPh>
    <rPh sb="6" eb="7">
      <t>サイ</t>
    </rPh>
    <phoneticPr fontId="5"/>
  </si>
  <si>
    <t>国の予算貸付政府関係機関貸付</t>
    <rPh sb="0" eb="1">
      <t>クニ</t>
    </rPh>
    <rPh sb="2" eb="4">
      <t>ヨサン</t>
    </rPh>
    <rPh sb="4" eb="6">
      <t>カシツケ</t>
    </rPh>
    <rPh sb="6" eb="8">
      <t>セイフ</t>
    </rPh>
    <rPh sb="8" eb="10">
      <t>カンケイ</t>
    </rPh>
    <rPh sb="10" eb="12">
      <t>キカン</t>
    </rPh>
    <rPh sb="12" eb="14">
      <t>カシツケ</t>
    </rPh>
    <phoneticPr fontId="5"/>
  </si>
  <si>
    <t>減税補てん債</t>
    <rPh sb="0" eb="3">
      <t>ゲンゼイホ</t>
    </rPh>
    <rPh sb="5" eb="6">
      <t>サイ</t>
    </rPh>
    <phoneticPr fontId="5"/>
  </si>
  <si>
    <t>臨時財政対策債</t>
    <rPh sb="0" eb="7">
      <t>リンジザイセイタイサクサイ</t>
    </rPh>
    <phoneticPr fontId="5"/>
  </si>
  <si>
    <t>0.54</t>
    <phoneticPr fontId="5"/>
  </si>
  <si>
    <t>その他</t>
    <rPh sb="2" eb="3">
      <t>タ</t>
    </rPh>
    <phoneticPr fontId="5"/>
  </si>
  <si>
    <t>出資金</t>
    <rPh sb="0" eb="3">
      <t>シュッシキン</t>
    </rPh>
    <phoneticPr fontId="5"/>
  </si>
  <si>
    <t>　村民税（個人）</t>
    <rPh sb="1" eb="3">
      <t>ソンミン</t>
    </rPh>
    <rPh sb="3" eb="4">
      <t>ゼイ</t>
    </rPh>
    <rPh sb="5" eb="7">
      <t>コジン</t>
    </rPh>
    <phoneticPr fontId="5"/>
  </si>
  <si>
    <t>　村民税（法人）</t>
    <rPh sb="1" eb="3">
      <t>ソンミン</t>
    </rPh>
    <rPh sb="3" eb="4">
      <t>ゼイ</t>
    </rPh>
    <rPh sb="5" eb="7">
      <t>ホウジン</t>
    </rPh>
    <phoneticPr fontId="5"/>
  </si>
  <si>
    <t>　インターネット使用料</t>
    <rPh sb="8" eb="11">
      <t>シヨウリョウ</t>
    </rPh>
    <phoneticPr fontId="5"/>
  </si>
  <si>
    <t>　公営住宅使用料</t>
    <rPh sb="1" eb="3">
      <t>コウエイ</t>
    </rPh>
    <rPh sb="3" eb="5">
      <t>ジュウタク</t>
    </rPh>
    <rPh sb="5" eb="8">
      <t>シヨウリョウ</t>
    </rPh>
    <phoneticPr fontId="5"/>
  </si>
  <si>
    <t>その他</t>
    <rPh sb="2" eb="3">
      <t>タ</t>
    </rPh>
    <phoneticPr fontId="5"/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</si>
  <si>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5"/>
  </si>
  <si>
    <t>人吉下球磨消防組合負担金</t>
  </si>
  <si>
    <t>療養給付費負担金</t>
  </si>
  <si>
    <t>人吉球磨広域行政組合負担金（ごみ処理場）</t>
  </si>
  <si>
    <t>人吉下球磨消防組合</t>
    <rPh sb="0" eb="7">
      <t>ヒトヨシシモクマショウボウ</t>
    </rPh>
    <rPh sb="7" eb="9">
      <t>クミアイ</t>
    </rPh>
    <phoneticPr fontId="5"/>
  </si>
  <si>
    <t>後期高齢者医療広域連合</t>
    <rPh sb="0" eb="7">
      <t>コウキコウレイシャイリョウ</t>
    </rPh>
    <rPh sb="7" eb="9">
      <t>コウイキ</t>
    </rPh>
    <rPh sb="9" eb="11">
      <t>レンゴウ</t>
    </rPh>
    <phoneticPr fontId="5"/>
  </si>
  <si>
    <t>人吉球磨広域行政組合</t>
    <rPh sb="0" eb="6">
      <t>ヒトヨシクマコウイキ</t>
    </rPh>
    <rPh sb="6" eb="8">
      <t>ギョウセイ</t>
    </rPh>
    <rPh sb="8" eb="10">
      <t>クミアイ</t>
    </rPh>
    <phoneticPr fontId="5"/>
  </si>
  <si>
    <t>子どものための教育・保育給付費負担金</t>
    <phoneticPr fontId="5"/>
  </si>
  <si>
    <t>人吉下球磨消防組合の運営に係る負担金</t>
    <rPh sb="0" eb="7">
      <t>ヒトヨシシモクマショウボウ</t>
    </rPh>
    <rPh sb="7" eb="9">
      <t>クミアイ</t>
    </rPh>
    <rPh sb="10" eb="12">
      <t>ウンエイ</t>
    </rPh>
    <rPh sb="13" eb="14">
      <t>カカ</t>
    </rPh>
    <rPh sb="15" eb="18">
      <t>フタンキン</t>
    </rPh>
    <phoneticPr fontId="5"/>
  </si>
  <si>
    <t>後期高齢者の医療費負担のため</t>
    <rPh sb="0" eb="5">
      <t>コウキコウレイシャ</t>
    </rPh>
    <rPh sb="6" eb="9">
      <t>イリョウヒ</t>
    </rPh>
    <rPh sb="9" eb="11">
      <t>フタン</t>
    </rPh>
    <phoneticPr fontId="5"/>
  </si>
  <si>
    <t>人吉球磨広域行政組合の運営に係る負担金</t>
    <rPh sb="0" eb="2">
      <t>ヒトヨシ</t>
    </rPh>
    <rPh sb="2" eb="4">
      <t>クマ</t>
    </rPh>
    <rPh sb="4" eb="6">
      <t>コウイキ</t>
    </rPh>
    <rPh sb="6" eb="8">
      <t>ギョウセイ</t>
    </rPh>
    <rPh sb="8" eb="10">
      <t>クミアイ</t>
    </rPh>
    <rPh sb="11" eb="13">
      <t>ウンエイ</t>
    </rPh>
    <rPh sb="14" eb="15">
      <t>カカ</t>
    </rPh>
    <rPh sb="16" eb="19">
      <t>フタンキン</t>
    </rPh>
    <phoneticPr fontId="5"/>
  </si>
  <si>
    <t>-</t>
  </si>
  <si>
    <t>寄附金</t>
    <rPh sb="0" eb="3">
      <t>キフキン</t>
    </rPh>
    <phoneticPr fontId="5"/>
  </si>
  <si>
    <t>現金（手許現金及び要求払預金）</t>
    <rPh sb="0" eb="2">
      <t>ゲンキン</t>
    </rPh>
    <rPh sb="3" eb="5">
      <t>テモト</t>
    </rPh>
    <rPh sb="5" eb="8">
      <t>ゲンキンオヨ</t>
    </rPh>
    <rPh sb="9" eb="12">
      <t>ヨウキュウバライ</t>
    </rPh>
    <rPh sb="12" eb="14">
      <t>ヨキン</t>
    </rPh>
    <phoneticPr fontId="5"/>
  </si>
  <si>
    <t>多面的機能支払交付金事業補助金</t>
    <phoneticPr fontId="5"/>
  </si>
  <si>
    <t>農業・農村の有する多面的機能の維持・発揮のための共同活動支援のため</t>
    <rPh sb="15" eb="17">
      <t>イジ</t>
    </rPh>
    <rPh sb="18" eb="20">
      <t>ハッキ</t>
    </rPh>
    <rPh sb="24" eb="26">
      <t>キョウドウ</t>
    </rPh>
    <rPh sb="26" eb="28">
      <t>カツドウ</t>
    </rPh>
    <rPh sb="28" eb="30">
      <t>シエン</t>
    </rPh>
    <phoneticPr fontId="5"/>
  </si>
  <si>
    <t>施設型給付費等の支給に要する費用の一部負担のため</t>
    <rPh sb="19" eb="21">
      <t>フタン</t>
    </rPh>
    <phoneticPr fontId="5"/>
  </si>
  <si>
    <t>対象団体</t>
    <rPh sb="0" eb="2">
      <t>タイショウ</t>
    </rPh>
    <rPh sb="2" eb="4">
      <t>ダンタイ</t>
    </rPh>
    <phoneticPr fontId="5"/>
  </si>
  <si>
    <t>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</si>
</sst>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#;&quot;△&quot;#,###"/>
    <numFmt numFmtId="177" formatCode="#,##0.000;&quot;△&quot;#,##0.000"/>
    <numFmt numFmtId="178" formatCode="#,##0.0;&quot;△&quot;#,##0.0"/>
    <numFmt numFmtId="179" formatCode="#,##0;&quot;△&quot;#,##0"/>
  </numFmts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b/>
      <sz val="10"/>
      <color indexed="12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14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9" fillId="0" borderId="3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5">
    <xf numFmtId="0" fontId="0" fillId="0" borderId="0" xfId="0">
      <alignment vertical="center"/>
    </xf>
    <xf numFmtId="0" fontId="7" fillId="0" borderId="0" xfId="0" applyFont="1">
      <alignment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3" fillId="0" borderId="5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7" fillId="0" borderId="0" xfId="2" applyFont="1" applyBorder="1" applyAlignment="1">
      <alignment horizontal="left" vertical="center"/>
    </xf>
    <xf numFmtId="0" fontId="7" fillId="0" borderId="0" xfId="2" applyFont="1" applyBorder="1">
      <alignment vertical="center"/>
    </xf>
    <xf numFmtId="0" fontId="6" fillId="0" borderId="5" xfId="2" applyFont="1" applyBorder="1" applyAlignment="1">
      <alignment vertical="center"/>
    </xf>
    <xf numFmtId="0" fontId="8" fillId="0" borderId="5" xfId="2" applyFont="1" applyBorder="1" applyAlignment="1">
      <alignment vertical="center"/>
    </xf>
    <xf numFmtId="0" fontId="19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Border="1">
      <alignment vertical="center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right" vertical="center"/>
    </xf>
    <xf numFmtId="0" fontId="9" fillId="0" borderId="16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2" fillId="0" borderId="0" xfId="0" applyFont="1" applyBorder="1">
      <alignment vertical="center"/>
    </xf>
    <xf numFmtId="0" fontId="23" fillId="0" borderId="0" xfId="0" applyFont="1" applyBorder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Border="1" applyAlignment="1">
      <alignment horizontal="right" vertical="center"/>
    </xf>
    <xf numFmtId="0" fontId="25" fillId="0" borderId="0" xfId="0" applyFont="1" applyBorder="1" applyAlignment="1">
      <alignment horizontal="right" vertical="center"/>
    </xf>
    <xf numFmtId="0" fontId="18" fillId="0" borderId="0" xfId="0" applyFont="1" applyBorder="1">
      <alignment vertical="center"/>
    </xf>
    <xf numFmtId="0" fontId="27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19" fillId="0" borderId="0" xfId="0" applyFont="1" applyFill="1" applyBorder="1" applyAlignment="1">
      <alignment horizontal="right" vertical="center"/>
    </xf>
    <xf numFmtId="0" fontId="3" fillId="0" borderId="0" xfId="0" applyFont="1" applyBorder="1">
      <alignment vertical="center"/>
    </xf>
    <xf numFmtId="0" fontId="20" fillId="0" borderId="0" xfId="0" applyFont="1">
      <alignment vertical="center"/>
    </xf>
    <xf numFmtId="0" fontId="28" fillId="2" borderId="21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shrinkToFit="1"/>
    </xf>
    <xf numFmtId="0" fontId="21" fillId="2" borderId="7" xfId="0" applyFont="1" applyFill="1" applyBorder="1" applyAlignment="1">
      <alignment horizontal="center" vertical="center" shrinkToFit="1"/>
    </xf>
    <xf numFmtId="0" fontId="0" fillId="0" borderId="0" xfId="0" applyFont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9" fillId="0" borderId="16" xfId="0" applyFont="1" applyBorder="1" applyAlignment="1">
      <alignment horizontal="center" vertical="center" shrinkToFit="1"/>
    </xf>
    <xf numFmtId="0" fontId="7" fillId="0" borderId="18" xfId="0" applyFont="1" applyBorder="1">
      <alignment vertical="center"/>
    </xf>
    <xf numFmtId="0" fontId="7" fillId="0" borderId="20" xfId="0" applyFont="1" applyBorder="1" applyAlignment="1">
      <alignment horizontal="center" vertical="center"/>
    </xf>
    <xf numFmtId="0" fontId="7" fillId="0" borderId="9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7" fillId="0" borderId="16" xfId="2" applyFont="1" applyBorder="1" applyAlignment="1">
      <alignment horizontal="center" vertical="center" wrapText="1"/>
    </xf>
    <xf numFmtId="0" fontId="7" fillId="0" borderId="16" xfId="2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18" fillId="0" borderId="7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16" xfId="3" applyFont="1" applyBorder="1" applyAlignment="1">
      <alignment horizontal="center" vertical="center"/>
    </xf>
    <xf numFmtId="0" fontId="7" fillId="0" borderId="16" xfId="3" applyFont="1" applyFill="1" applyBorder="1" applyAlignment="1">
      <alignment horizontal="center" vertical="center"/>
    </xf>
    <xf numFmtId="0" fontId="7" fillId="0" borderId="16" xfId="3" applyFont="1" applyBorder="1" applyAlignment="1">
      <alignment horizontal="centerContinuous" vertical="center" wrapText="1"/>
    </xf>
    <xf numFmtId="0" fontId="7" fillId="0" borderId="16" xfId="3" applyFont="1" applyBorder="1" applyAlignment="1">
      <alignment horizontal="center" vertical="center" wrapText="1"/>
    </xf>
    <xf numFmtId="0" fontId="7" fillId="0" borderId="13" xfId="3" applyFont="1" applyBorder="1" applyAlignment="1">
      <alignment vertical="center"/>
    </xf>
    <xf numFmtId="0" fontId="7" fillId="0" borderId="13" xfId="3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38" fontId="0" fillId="0" borderId="0" xfId="1" applyFont="1" applyFill="1">
      <alignment vertical="center"/>
    </xf>
    <xf numFmtId="38" fontId="19" fillId="0" borderId="0" xfId="1" applyFont="1" applyFill="1">
      <alignment vertical="center"/>
    </xf>
    <xf numFmtId="0" fontId="18" fillId="0" borderId="0" xfId="0" applyFont="1" applyFill="1">
      <alignment vertical="center"/>
    </xf>
    <xf numFmtId="0" fontId="18" fillId="0" borderId="13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7" fillId="0" borderId="16" xfId="0" applyFont="1" applyFill="1" applyBorder="1">
      <alignment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6" xfId="2" applyFont="1" applyBorder="1" applyAlignment="1">
      <alignment vertical="center" wrapText="1"/>
    </xf>
    <xf numFmtId="176" fontId="7" fillId="0" borderId="16" xfId="1" applyNumberFormat="1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/>
    </xf>
    <xf numFmtId="0" fontId="7" fillId="0" borderId="16" xfId="0" applyFont="1" applyBorder="1" applyAlignment="1">
      <alignment vertical="center" shrinkToFit="1"/>
    </xf>
    <xf numFmtId="0" fontId="7" fillId="0" borderId="9" xfId="0" applyFont="1" applyBorder="1" applyAlignment="1">
      <alignment vertical="center" shrinkToFit="1"/>
    </xf>
    <xf numFmtId="0" fontId="7" fillId="0" borderId="18" xfId="0" applyFont="1" applyBorder="1" applyAlignment="1">
      <alignment vertical="center" shrinkToFit="1"/>
    </xf>
    <xf numFmtId="0" fontId="18" fillId="0" borderId="16" xfId="0" applyFont="1" applyBorder="1" applyAlignment="1">
      <alignment vertical="center" shrinkToFit="1"/>
    </xf>
    <xf numFmtId="0" fontId="18" fillId="0" borderId="7" xfId="0" applyFont="1" applyBorder="1" applyAlignment="1">
      <alignment vertical="center" shrinkToFit="1"/>
    </xf>
    <xf numFmtId="177" fontId="7" fillId="0" borderId="16" xfId="1" applyNumberFormat="1" applyFont="1" applyBorder="1" applyAlignment="1">
      <alignment horizontal="right" vertical="center"/>
    </xf>
    <xf numFmtId="176" fontId="7" fillId="3" borderId="16" xfId="1" applyNumberFormat="1" applyFont="1" applyFill="1" applyBorder="1" applyAlignment="1">
      <alignment horizontal="right" vertical="center"/>
    </xf>
    <xf numFmtId="178" fontId="7" fillId="0" borderId="16" xfId="1" applyNumberFormat="1" applyFont="1" applyFill="1" applyBorder="1" applyAlignment="1">
      <alignment horizontal="right" vertical="center"/>
    </xf>
    <xf numFmtId="177" fontId="7" fillId="3" borderId="16" xfId="1" applyNumberFormat="1" applyFont="1" applyFill="1" applyBorder="1" applyAlignment="1">
      <alignment horizontal="right" vertical="center"/>
    </xf>
    <xf numFmtId="179" fontId="7" fillId="0" borderId="19" xfId="1" applyNumberFormat="1" applyFont="1" applyBorder="1" applyAlignment="1">
      <alignment horizontal="right" vertical="center"/>
    </xf>
    <xf numFmtId="179" fontId="7" fillId="3" borderId="19" xfId="1" applyNumberFormat="1" applyFont="1" applyFill="1" applyBorder="1" applyAlignment="1">
      <alignment horizontal="right" vertical="center"/>
    </xf>
    <xf numFmtId="179" fontId="7" fillId="3" borderId="16" xfId="1" applyNumberFormat="1" applyFont="1" applyFill="1" applyBorder="1" applyAlignment="1">
      <alignment horizontal="right" vertical="center"/>
    </xf>
    <xf numFmtId="179" fontId="7" fillId="0" borderId="16" xfId="1" applyNumberFormat="1" applyFont="1" applyBorder="1" applyAlignment="1">
      <alignment horizontal="right" vertical="center" wrapText="1"/>
    </xf>
    <xf numFmtId="179" fontId="7" fillId="3" borderId="10" xfId="1" applyNumberFormat="1" applyFont="1" applyFill="1" applyBorder="1" applyAlignment="1">
      <alignment horizontal="right" vertical="center" wrapText="1"/>
    </xf>
    <xf numFmtId="179" fontId="7" fillId="0" borderId="18" xfId="0" applyNumberFormat="1" applyFont="1" applyBorder="1">
      <alignment vertical="center"/>
    </xf>
    <xf numFmtId="179" fontId="7" fillId="0" borderId="16" xfId="1" applyNumberFormat="1" applyFont="1" applyBorder="1">
      <alignment vertical="center"/>
    </xf>
    <xf numFmtId="179" fontId="7" fillId="3" borderId="20" xfId="1" applyNumberFormat="1" applyFont="1" applyFill="1" applyBorder="1">
      <alignment vertical="center"/>
    </xf>
    <xf numFmtId="179" fontId="7" fillId="0" borderId="9" xfId="0" applyNumberFormat="1" applyFont="1" applyBorder="1">
      <alignment vertical="center"/>
    </xf>
    <xf numFmtId="179" fontId="7" fillId="0" borderId="9" xfId="1" applyNumberFormat="1" applyFont="1" applyBorder="1">
      <alignment vertical="center"/>
    </xf>
    <xf numFmtId="179" fontId="7" fillId="0" borderId="18" xfId="1" applyNumberFormat="1" applyFont="1" applyBorder="1">
      <alignment vertical="center"/>
    </xf>
    <xf numFmtId="179" fontId="7" fillId="3" borderId="10" xfId="1" applyNumberFormat="1" applyFont="1" applyFill="1" applyBorder="1">
      <alignment vertical="center"/>
    </xf>
    <xf numFmtId="179" fontId="18" fillId="0" borderId="23" xfId="1" applyNumberFormat="1" applyFont="1" applyBorder="1">
      <alignment vertical="center"/>
    </xf>
    <xf numFmtId="179" fontId="18" fillId="0" borderId="13" xfId="1" applyNumberFormat="1" applyFont="1" applyBorder="1">
      <alignment vertical="center"/>
    </xf>
    <xf numFmtId="179" fontId="18" fillId="0" borderId="16" xfId="1" applyNumberFormat="1" applyFont="1" applyBorder="1">
      <alignment vertical="center"/>
    </xf>
    <xf numFmtId="179" fontId="18" fillId="3" borderId="16" xfId="1" applyNumberFormat="1" applyFont="1" applyFill="1" applyBorder="1" applyAlignment="1">
      <alignment vertical="center"/>
    </xf>
    <xf numFmtId="179" fontId="18" fillId="3" borderId="13" xfId="1" applyNumberFormat="1" applyFont="1" applyFill="1" applyBorder="1" applyAlignment="1">
      <alignment vertical="center"/>
    </xf>
    <xf numFmtId="179" fontId="18" fillId="3" borderId="23" xfId="1" applyNumberFormat="1" applyFont="1" applyFill="1" applyBorder="1">
      <alignment vertical="center"/>
    </xf>
    <xf numFmtId="179" fontId="18" fillId="3" borderId="13" xfId="1" applyNumberFormat="1" applyFont="1" applyFill="1" applyBorder="1">
      <alignment vertical="center"/>
    </xf>
    <xf numFmtId="179" fontId="18" fillId="3" borderId="16" xfId="1" applyNumberFormat="1" applyFont="1" applyFill="1" applyBorder="1">
      <alignment vertical="center"/>
    </xf>
    <xf numFmtId="179" fontId="7" fillId="0" borderId="16" xfId="1" applyNumberFormat="1" applyFont="1" applyBorder="1" applyAlignment="1">
      <alignment horizontal="right" vertical="center" shrinkToFit="1"/>
    </xf>
    <xf numFmtId="179" fontId="7" fillId="3" borderId="23" xfId="0" applyNumberFormat="1" applyFont="1" applyFill="1" applyBorder="1" applyAlignment="1">
      <alignment horizontal="right" vertical="center" shrinkToFit="1"/>
    </xf>
    <xf numFmtId="179" fontId="7" fillId="3" borderId="16" xfId="1" applyNumberFormat="1" applyFont="1" applyFill="1" applyBorder="1" applyAlignment="1">
      <alignment horizontal="right" vertical="center" shrinkToFit="1"/>
    </xf>
    <xf numFmtId="179" fontId="7" fillId="0" borderId="16" xfId="3" applyNumberFormat="1" applyFont="1" applyBorder="1" applyAlignment="1">
      <alignment vertical="center"/>
    </xf>
    <xf numFmtId="179" fontId="7" fillId="3" borderId="16" xfId="3" applyNumberFormat="1" applyFont="1" applyFill="1" applyBorder="1" applyAlignment="1">
      <alignment vertical="center"/>
    </xf>
    <xf numFmtId="179" fontId="7" fillId="0" borderId="13" xfId="1" applyNumberFormat="1" applyFont="1" applyFill="1" applyBorder="1" applyAlignment="1">
      <alignment horizontal="right" vertical="center"/>
    </xf>
    <xf numFmtId="179" fontId="7" fillId="0" borderId="16" xfId="1" applyNumberFormat="1" applyFont="1" applyFill="1" applyBorder="1" applyAlignment="1">
      <alignment horizontal="right" vertical="center"/>
    </xf>
    <xf numFmtId="179" fontId="18" fillId="0" borderId="13" xfId="1" applyNumberFormat="1" applyFont="1" applyFill="1" applyBorder="1" applyAlignment="1">
      <alignment horizontal="right" vertical="center"/>
    </xf>
    <xf numFmtId="179" fontId="18" fillId="0" borderId="16" xfId="1" applyNumberFormat="1" applyFont="1" applyFill="1" applyBorder="1" applyAlignment="1">
      <alignment horizontal="right" vertical="center"/>
    </xf>
    <xf numFmtId="179" fontId="18" fillId="3" borderId="10" xfId="1" applyNumberFormat="1" applyFont="1" applyFill="1" applyBorder="1" applyAlignment="1">
      <alignment horizontal="right" vertical="center"/>
    </xf>
    <xf numFmtId="179" fontId="18" fillId="3" borderId="6" xfId="1" applyNumberFormat="1" applyFont="1" applyFill="1" applyBorder="1" applyAlignment="1">
      <alignment horizontal="right" vertical="center"/>
    </xf>
    <xf numFmtId="179" fontId="7" fillId="3" borderId="16" xfId="1" applyNumberFormat="1" applyFont="1" applyFill="1" applyBorder="1">
      <alignment vertical="center"/>
    </xf>
    <xf numFmtId="0" fontId="19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18" fillId="0" borderId="16" xfId="0" applyFont="1" applyBorder="1" applyAlignment="1">
      <alignment vertical="center" shrinkToFit="1"/>
    </xf>
    <xf numFmtId="0" fontId="7" fillId="0" borderId="13" xfId="3" applyFont="1" applyBorder="1" applyAlignment="1">
      <alignment vertical="center"/>
    </xf>
    <xf numFmtId="176" fontId="7" fillId="0" borderId="16" xfId="1" applyNumberFormat="1" applyFont="1" applyFill="1" applyBorder="1" applyAlignment="1">
      <alignment horizontal="right" vertical="center"/>
    </xf>
    <xf numFmtId="38" fontId="7" fillId="0" borderId="16" xfId="1" applyFont="1" applyBorder="1" applyAlignment="1">
      <alignment horizontal="right" vertical="center"/>
    </xf>
    <xf numFmtId="38" fontId="7" fillId="3" borderId="16" xfId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179" fontId="0" fillId="0" borderId="0" xfId="0" applyNumberFormat="1">
      <alignment vertical="center"/>
    </xf>
    <xf numFmtId="38" fontId="0" fillId="0" borderId="0" xfId="1" applyFont="1">
      <alignment vertical="center"/>
    </xf>
    <xf numFmtId="38" fontId="0" fillId="0" borderId="0" xfId="0" applyNumberFormat="1">
      <alignment vertical="center"/>
    </xf>
    <xf numFmtId="38" fontId="26" fillId="0" borderId="0" xfId="1" applyFont="1" applyAlignment="1">
      <alignment vertical="center"/>
    </xf>
    <xf numFmtId="38" fontId="26" fillId="0" borderId="0" xfId="0" applyNumberFormat="1" applyFont="1" applyAlignment="1">
      <alignment vertical="center"/>
    </xf>
    <xf numFmtId="179" fontId="26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176" fontId="0" fillId="0" borderId="3" xfId="0" applyNumberFormat="1" applyFont="1" applyBorder="1" applyAlignment="1">
      <alignment horizontal="center" vertical="center"/>
    </xf>
    <xf numFmtId="0" fontId="18" fillId="0" borderId="16" xfId="0" applyFont="1" applyBorder="1" applyAlignment="1">
      <alignment vertical="center" shrinkToFit="1"/>
    </xf>
    <xf numFmtId="178" fontId="7" fillId="0" borderId="16" xfId="1" applyNumberFormat="1" applyFont="1" applyBorder="1" applyAlignment="1">
      <alignment horizontal="right" vertical="center"/>
    </xf>
    <xf numFmtId="0" fontId="7" fillId="0" borderId="10" xfId="0" applyFont="1" applyBorder="1" applyAlignment="1">
      <alignment horizontal="left" vertical="center" wrapText="1"/>
    </xf>
    <xf numFmtId="0" fontId="7" fillId="0" borderId="16" xfId="0" applyFont="1" applyBorder="1">
      <alignment vertical="center"/>
    </xf>
    <xf numFmtId="0" fontId="18" fillId="0" borderId="16" xfId="0" applyFont="1" applyBorder="1" applyAlignment="1">
      <alignment vertical="center" shrinkToFit="1"/>
    </xf>
    <xf numFmtId="179" fontId="7" fillId="0" borderId="17" xfId="1" applyNumberFormat="1" applyFont="1" applyFill="1" applyBorder="1" applyAlignment="1">
      <alignment horizontal="right" vertical="center" shrinkToFit="1"/>
    </xf>
    <xf numFmtId="179" fontId="7" fillId="0" borderId="16" xfId="1" applyNumberFormat="1" applyFont="1" applyFill="1" applyBorder="1" applyAlignment="1">
      <alignment horizontal="right" vertical="center" shrinkToFit="1"/>
    </xf>
    <xf numFmtId="49" fontId="7" fillId="0" borderId="16" xfId="1" applyNumberFormat="1" applyFont="1" applyFill="1" applyBorder="1" applyAlignment="1">
      <alignment horizontal="right" vertical="center" shrinkToFit="1"/>
    </xf>
    <xf numFmtId="0" fontId="18" fillId="0" borderId="16" xfId="0" applyFont="1" applyBorder="1" applyAlignment="1">
      <alignment vertical="center" shrinkToFit="1"/>
    </xf>
    <xf numFmtId="179" fontId="7" fillId="0" borderId="19" xfId="1" applyNumberFormat="1" applyFont="1" applyFill="1" applyBorder="1" applyAlignment="1">
      <alignment horizontal="right" vertical="center"/>
    </xf>
    <xf numFmtId="179" fontId="7" fillId="0" borderId="16" xfId="3" applyNumberFormat="1" applyFont="1" applyFill="1" applyBorder="1" applyAlignment="1">
      <alignment vertical="center"/>
    </xf>
    <xf numFmtId="179" fontId="7" fillId="3" borderId="13" xfId="1" applyNumberFormat="1" applyFont="1" applyFill="1" applyBorder="1" applyAlignment="1">
      <alignment vertical="center" wrapText="1"/>
    </xf>
    <xf numFmtId="179" fontId="7" fillId="3" borderId="16" xfId="1" applyNumberFormat="1" applyFont="1" applyFill="1" applyBorder="1" applyAlignment="1">
      <alignment vertical="center" wrapText="1"/>
    </xf>
    <xf numFmtId="179" fontId="7" fillId="0" borderId="3" xfId="1" applyNumberFormat="1" applyFont="1" applyBorder="1" applyAlignment="1">
      <alignment vertical="center"/>
    </xf>
    <xf numFmtId="179" fontId="7" fillId="0" borderId="13" xfId="1" applyNumberFormat="1" applyFont="1" applyBorder="1" applyAlignment="1">
      <alignment vertical="center"/>
    </xf>
    <xf numFmtId="179" fontId="18" fillId="3" borderId="3" xfId="1" applyNumberFormat="1" applyFont="1" applyFill="1" applyBorder="1" applyAlignment="1">
      <alignment vertical="center"/>
    </xf>
    <xf numFmtId="179" fontId="18" fillId="3" borderId="13" xfId="1" applyNumberFormat="1" applyFont="1" applyFill="1" applyBorder="1" applyAlignment="1">
      <alignment vertical="center"/>
    </xf>
    <xf numFmtId="0" fontId="7" fillId="0" borderId="16" xfId="2" applyFont="1" applyBorder="1" applyAlignment="1">
      <alignment horizontal="center" vertical="center"/>
    </xf>
    <xf numFmtId="179" fontId="7" fillId="3" borderId="3" xfId="1" applyNumberFormat="1" applyFont="1" applyFill="1" applyBorder="1" applyAlignment="1">
      <alignment vertical="center"/>
    </xf>
    <xf numFmtId="179" fontId="7" fillId="3" borderId="13" xfId="1" applyNumberFormat="1" applyFont="1" applyFill="1" applyBorder="1" applyAlignment="1">
      <alignment vertical="center"/>
    </xf>
    <xf numFmtId="0" fontId="19" fillId="0" borderId="3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7" fillId="0" borderId="16" xfId="2" applyFont="1" applyBorder="1" applyAlignment="1">
      <alignment horizontal="left" vertical="center" wrapText="1"/>
    </xf>
    <xf numFmtId="0" fontId="7" fillId="0" borderId="16" xfId="2" applyFont="1" applyBorder="1" applyAlignment="1">
      <alignment horizontal="left" vertical="center"/>
    </xf>
    <xf numFmtId="0" fontId="7" fillId="0" borderId="3" xfId="2" applyFont="1" applyBorder="1" applyAlignment="1">
      <alignment horizontal="left" vertical="center"/>
    </xf>
    <xf numFmtId="0" fontId="7" fillId="0" borderId="13" xfId="2" applyFont="1" applyBorder="1" applyAlignment="1">
      <alignment horizontal="left" vertical="center"/>
    </xf>
    <xf numFmtId="0" fontId="7" fillId="2" borderId="16" xfId="2" applyFont="1" applyFill="1" applyBorder="1" applyAlignment="1">
      <alignment horizontal="left" vertical="center"/>
    </xf>
    <xf numFmtId="179" fontId="7" fillId="0" borderId="3" xfId="1" applyNumberFormat="1" applyFont="1" applyBorder="1" applyAlignment="1">
      <alignment vertical="center" wrapText="1"/>
    </xf>
    <xf numFmtId="179" fontId="7" fillId="0" borderId="2" xfId="1" applyNumberFormat="1" applyFont="1" applyBorder="1" applyAlignment="1">
      <alignment vertical="center" wrapText="1"/>
    </xf>
    <xf numFmtId="179" fontId="7" fillId="0" borderId="16" xfId="1" applyNumberFormat="1" applyFont="1" applyBorder="1" applyAlignment="1">
      <alignment vertical="center" wrapText="1"/>
    </xf>
    <xf numFmtId="179" fontId="18" fillId="0" borderId="16" xfId="1" applyNumberFormat="1" applyFont="1" applyBorder="1" applyAlignment="1">
      <alignment vertical="center"/>
    </xf>
    <xf numFmtId="0" fontId="7" fillId="2" borderId="16" xfId="2" applyFont="1" applyFill="1" applyBorder="1" applyAlignment="1">
      <alignment horizontal="left" vertical="center" wrapText="1"/>
    </xf>
    <xf numFmtId="179" fontId="7" fillId="0" borderId="13" xfId="1" applyNumberFormat="1" applyFont="1" applyBorder="1" applyAlignment="1">
      <alignment vertical="center" wrapText="1"/>
    </xf>
    <xf numFmtId="0" fontId="7" fillId="0" borderId="12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179" fontId="7" fillId="3" borderId="3" xfId="1" applyNumberFormat="1" applyFont="1" applyFill="1" applyBorder="1" applyAlignment="1">
      <alignment vertical="center" wrapText="1"/>
    </xf>
    <xf numFmtId="0" fontId="7" fillId="0" borderId="3" xfId="2" applyFont="1" applyBorder="1" applyAlignment="1">
      <alignment horizontal="left" vertical="center" wrapText="1"/>
    </xf>
    <xf numFmtId="0" fontId="7" fillId="0" borderId="13" xfId="2" applyFont="1" applyBorder="1" applyAlignment="1">
      <alignment horizontal="left" vertical="center" wrapText="1"/>
    </xf>
    <xf numFmtId="0" fontId="7" fillId="0" borderId="16" xfId="2" applyFont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left" vertical="center" wrapText="1"/>
    </xf>
    <xf numFmtId="179" fontId="7" fillId="0" borderId="3" xfId="1" applyNumberFormat="1" applyFont="1" applyFill="1" applyBorder="1" applyAlignment="1">
      <alignment vertical="center" wrapText="1"/>
    </xf>
    <xf numFmtId="179" fontId="7" fillId="0" borderId="13" xfId="1" applyNumberFormat="1" applyFont="1" applyFill="1" applyBorder="1" applyAlignment="1">
      <alignment vertical="center" wrapText="1"/>
    </xf>
    <xf numFmtId="0" fontId="7" fillId="0" borderId="16" xfId="2" applyFont="1" applyFill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7" fillId="0" borderId="13" xfId="2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8" fillId="2" borderId="12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  <xf numFmtId="0" fontId="28" fillId="2" borderId="18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/>
    </xf>
    <xf numFmtId="0" fontId="28" fillId="2" borderId="10" xfId="0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 wrapText="1"/>
    </xf>
    <xf numFmtId="0" fontId="0" fillId="2" borderId="25" xfId="0" applyFont="1" applyFill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6" xfId="0" applyFont="1" applyBorder="1" applyAlignment="1">
      <alignment vertical="center" shrinkToFit="1"/>
    </xf>
    <xf numFmtId="0" fontId="18" fillId="2" borderId="12" xfId="0" applyFont="1" applyFill="1" applyBorder="1" applyAlignment="1">
      <alignment horizontal="left" vertical="center"/>
    </xf>
    <xf numFmtId="0" fontId="18" fillId="2" borderId="15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left" vertical="center"/>
    </xf>
    <xf numFmtId="0" fontId="18" fillId="2" borderId="7" xfId="0" applyFont="1" applyFill="1" applyBorder="1" applyAlignment="1">
      <alignment horizontal="left" vertical="center"/>
    </xf>
    <xf numFmtId="0" fontId="18" fillId="2" borderId="6" xfId="0" applyFont="1" applyFill="1" applyBorder="1" applyAlignment="1">
      <alignment horizontal="left" vertical="center"/>
    </xf>
    <xf numFmtId="0" fontId="18" fillId="0" borderId="29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2" borderId="12" xfId="0" applyFont="1" applyFill="1" applyBorder="1" applyAlignment="1">
      <alignment horizontal="left" vertical="center" wrapText="1"/>
    </xf>
    <xf numFmtId="0" fontId="18" fillId="2" borderId="15" xfId="0" applyFont="1" applyFill="1" applyBorder="1" applyAlignment="1">
      <alignment horizontal="left" vertical="center" wrapText="1"/>
    </xf>
    <xf numFmtId="0" fontId="18" fillId="2" borderId="7" xfId="0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horizontal="left" vertical="center" wrapText="1"/>
    </xf>
    <xf numFmtId="179" fontId="18" fillId="3" borderId="3" xfId="1" applyNumberFormat="1" applyFont="1" applyFill="1" applyBorder="1" applyAlignment="1">
      <alignment horizontal="right" vertical="center"/>
    </xf>
    <xf numFmtId="179" fontId="18" fillId="3" borderId="2" xfId="1" applyNumberFormat="1" applyFont="1" applyFill="1" applyBorder="1" applyAlignment="1">
      <alignment horizontal="right" vertical="center"/>
    </xf>
    <xf numFmtId="0" fontId="18" fillId="0" borderId="8" xfId="0" applyFont="1" applyBorder="1" applyAlignment="1">
      <alignment horizontal="center" vertical="center"/>
    </xf>
    <xf numFmtId="0" fontId="18" fillId="0" borderId="18" xfId="0" applyFont="1" applyFill="1" applyBorder="1" applyAlignment="1">
      <alignment vertical="center" shrinkToFit="1"/>
    </xf>
    <xf numFmtId="0" fontId="18" fillId="0" borderId="3" xfId="0" applyFont="1" applyFill="1" applyBorder="1" applyAlignment="1">
      <alignment vertical="center" shrinkToFit="1"/>
    </xf>
    <xf numFmtId="0" fontId="18" fillId="0" borderId="13" xfId="0" applyFont="1" applyFill="1" applyBorder="1" applyAlignment="1">
      <alignment vertical="center" shrinkToFit="1"/>
    </xf>
    <xf numFmtId="179" fontId="18" fillId="0" borderId="3" xfId="1" applyNumberFormat="1" applyFont="1" applyFill="1" applyBorder="1" applyAlignment="1">
      <alignment horizontal="right" vertical="center"/>
    </xf>
    <xf numFmtId="179" fontId="18" fillId="0" borderId="13" xfId="1" applyNumberFormat="1" applyFont="1" applyFill="1" applyBorder="1" applyAlignment="1">
      <alignment horizontal="right" vertical="center"/>
    </xf>
    <xf numFmtId="0" fontId="18" fillId="0" borderId="3" xfId="0" applyFont="1" applyBorder="1" applyAlignment="1">
      <alignment vertical="center" shrinkToFit="1"/>
    </xf>
    <xf numFmtId="0" fontId="18" fillId="0" borderId="13" xfId="0" applyFont="1" applyBorder="1" applyAlignment="1">
      <alignment vertical="center" shrinkToFit="1"/>
    </xf>
    <xf numFmtId="179" fontId="18" fillId="0" borderId="3" xfId="1" applyNumberFormat="1" applyFont="1" applyBorder="1" applyAlignment="1">
      <alignment horizontal="right" vertical="center"/>
    </xf>
    <xf numFmtId="179" fontId="18" fillId="0" borderId="13" xfId="1" applyNumberFormat="1" applyFont="1" applyBorder="1" applyAlignment="1">
      <alignment horizontal="right" vertical="center"/>
    </xf>
    <xf numFmtId="0" fontId="18" fillId="0" borderId="18" xfId="0" applyFont="1" applyBorder="1" applyAlignment="1">
      <alignment vertical="center" shrinkToFit="1"/>
    </xf>
    <xf numFmtId="179" fontId="18" fillId="3" borderId="13" xfId="1" applyNumberFormat="1" applyFont="1" applyFill="1" applyBorder="1" applyAlignment="1">
      <alignment horizontal="right" vertical="center"/>
    </xf>
    <xf numFmtId="0" fontId="18" fillId="0" borderId="31" xfId="0" applyFont="1" applyBorder="1" applyAlignment="1">
      <alignment horizontal="center" vertical="center"/>
    </xf>
    <xf numFmtId="0" fontId="19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27" fillId="0" borderId="16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7" fillId="0" borderId="9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 wrapText="1"/>
    </xf>
    <xf numFmtId="0" fontId="7" fillId="0" borderId="9" xfId="3" applyFont="1" applyFill="1" applyBorder="1" applyAlignment="1">
      <alignment horizontal="center" vertical="center"/>
    </xf>
    <xf numFmtId="0" fontId="7" fillId="0" borderId="10" xfId="3" applyFont="1" applyFill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7" fillId="0" borderId="13" xfId="3" applyFont="1" applyBorder="1" applyAlignment="1">
      <alignment horizontal="center" vertical="center"/>
    </xf>
    <xf numFmtId="0" fontId="7" fillId="0" borderId="18" xfId="3" applyFont="1" applyFill="1" applyBorder="1" applyAlignment="1">
      <alignment horizontal="center" vertical="center" wrapText="1"/>
    </xf>
    <xf numFmtId="0" fontId="7" fillId="0" borderId="9" xfId="3" applyFont="1" applyFill="1" applyBorder="1" applyAlignment="1">
      <alignment horizontal="center" vertical="center" wrapText="1"/>
    </xf>
    <xf numFmtId="0" fontId="7" fillId="2" borderId="1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0" borderId="3" xfId="3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/>
    </xf>
    <xf numFmtId="0" fontId="7" fillId="0" borderId="13" xfId="3" applyFont="1" applyFill="1" applyBorder="1" applyAlignment="1">
      <alignment horizontal="center" vertical="center"/>
    </xf>
    <xf numFmtId="0" fontId="7" fillId="0" borderId="3" xfId="3" applyFont="1" applyBorder="1" applyAlignment="1">
      <alignment vertical="center"/>
    </xf>
    <xf numFmtId="0" fontId="7" fillId="0" borderId="13" xfId="3" applyFont="1" applyBorder="1" applyAlignment="1">
      <alignment vertical="center"/>
    </xf>
    <xf numFmtId="38" fontId="21" fillId="0" borderId="0" xfId="1" applyFont="1" applyFill="1" applyAlignment="1">
      <alignment horizontal="left" vertical="center" wrapText="1"/>
    </xf>
    <xf numFmtId="38" fontId="27" fillId="0" borderId="0" xfId="1" applyFont="1" applyFill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right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left" vertical="center"/>
    </xf>
    <xf numFmtId="179" fontId="18" fillId="0" borderId="11" xfId="1" applyNumberFormat="1" applyFont="1" applyFill="1" applyBorder="1">
      <alignment vertical="center"/>
    </xf>
  </cellXfs>
  <cellStyles count="14">
    <cellStyle name="桁区切り" xfId="1" builtinId="6"/>
    <cellStyle name="桁区切り 2" xfId="13" xr:uid="{5234668C-10BF-4A79-9A87-539020E54054}"/>
    <cellStyle name="桁区切り 3" xfId="8" xr:uid="{524DCE51-46A7-4D83-9B51-83D694ACAB13}"/>
    <cellStyle name="桁区切り 4" xfId="7" xr:uid="{EBF00684-5E50-4CB2-8A7A-D9A0D5F0A957}"/>
    <cellStyle name="標準" xfId="0" builtinId="0"/>
    <cellStyle name="標準 10" xfId="6" xr:uid="{2AB28212-8803-415E-BBFF-9D3C4EF7036F}"/>
    <cellStyle name="標準 2" xfId="2" xr:uid="{00000000-0005-0000-0000-000002000000}"/>
    <cellStyle name="標準 2 2" xfId="5" xr:uid="{270476DE-AEC4-46CB-9127-7F4AC30946AC}"/>
    <cellStyle name="標準 3" xfId="11" xr:uid="{D3C9F09B-F291-44B0-AC30-0102CAB4E8B2}"/>
    <cellStyle name="標準 6" xfId="9" xr:uid="{C5714D14-4857-4D89-A114-5080E7045EBD}"/>
    <cellStyle name="標準 7" xfId="10" xr:uid="{C8F8C11F-FE6D-4266-B030-942C35D400B7}"/>
    <cellStyle name="標準 9" xfId="12" xr:uid="{00F711FC-D7BB-49AE-ADD5-6233384B0141}"/>
    <cellStyle name="標準_附属明細表PL・NW・WS　20060423修正版" xfId="3" xr:uid="{00000000-0005-0000-0000-000003000000}"/>
    <cellStyle name="標準１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4">
    <pageSetUpPr fitToPage="1"/>
  </sheetPr>
  <dimension ref="A1:S48"/>
  <sheetViews>
    <sheetView tabSelected="1" view="pageBreakPreview" topLeftCell="B1" zoomScaleNormal="100" zoomScaleSheetLayoutView="100" workbookViewId="0">
      <selection activeCell="F20" sqref="F20:G20"/>
    </sheetView>
  </sheetViews>
  <sheetFormatPr defaultRowHeight="13.5" x14ac:dyDescent="0.15"/>
  <cols>
    <col min="1" max="1" width="0.875" hidden="1" customWidth="1"/>
    <col min="2" max="2" width="3.75" customWidth="1"/>
    <col min="3" max="3" width="16.75" customWidth="1"/>
    <col min="4" max="17" width="8.625" customWidth="1"/>
    <col min="18" max="18" width="9.625" bestFit="1" customWidth="1"/>
  </cols>
  <sheetData>
    <row r="1" spans="1:18" ht="18.75" customHeight="1" x14ac:dyDescent="0.15">
      <c r="A1" s="43"/>
      <c r="B1" s="43" t="s">
        <v>9</v>
      </c>
      <c r="C1" s="44"/>
      <c r="D1" s="44"/>
      <c r="E1" s="44"/>
    </row>
    <row r="2" spans="1:18" ht="24.75" customHeight="1" x14ac:dyDescent="0.15">
      <c r="A2" s="42"/>
      <c r="B2" s="42" t="s">
        <v>207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18" ht="19.5" customHeight="1" x14ac:dyDescent="0.15">
      <c r="A3" s="43"/>
      <c r="B3" s="43" t="s">
        <v>10</v>
      </c>
      <c r="C3" s="44"/>
      <c r="D3" s="44"/>
      <c r="E3" s="44"/>
      <c r="F3" s="44"/>
      <c r="G3" s="44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7.25" customHeight="1" x14ac:dyDescent="0.15">
      <c r="A4" s="45"/>
      <c r="B4" s="45" t="s">
        <v>132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18" ht="16.5" customHeight="1" x14ac:dyDescent="0.15">
      <c r="A5" s="43"/>
      <c r="B5" s="43" t="s">
        <v>11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</row>
    <row r="6" spans="1:18" ht="20.25" customHeight="1" x14ac:dyDescent="0.15">
      <c r="A6" s="3"/>
      <c r="B6" s="4" t="s">
        <v>12</v>
      </c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Q6" s="133" t="s">
        <v>140</v>
      </c>
    </row>
    <row r="7" spans="1:18" ht="37.5" customHeight="1" x14ac:dyDescent="0.15">
      <c r="A7" s="3"/>
      <c r="B7" s="190" t="s">
        <v>13</v>
      </c>
      <c r="C7" s="190"/>
      <c r="D7" s="199" t="s">
        <v>14</v>
      </c>
      <c r="E7" s="196"/>
      <c r="F7" s="199" t="s">
        <v>15</v>
      </c>
      <c r="G7" s="196"/>
      <c r="H7" s="199" t="s">
        <v>16</v>
      </c>
      <c r="I7" s="196"/>
      <c r="J7" s="199" t="s">
        <v>17</v>
      </c>
      <c r="K7" s="196"/>
      <c r="L7" s="199" t="s">
        <v>18</v>
      </c>
      <c r="M7" s="196"/>
      <c r="N7" s="196" t="s">
        <v>19</v>
      </c>
      <c r="O7" s="190"/>
      <c r="P7" s="197" t="s">
        <v>141</v>
      </c>
      <c r="Q7" s="198"/>
      <c r="R7" s="8"/>
    </row>
    <row r="8" spans="1:18" ht="14.1" customHeight="1" x14ac:dyDescent="0.15">
      <c r="A8" s="3"/>
      <c r="B8" s="170" t="s">
        <v>20</v>
      </c>
      <c r="C8" s="170"/>
      <c r="D8" s="187">
        <f>SUM(D9:E17)</f>
        <v>9664489236</v>
      </c>
      <c r="E8" s="159"/>
      <c r="F8" s="187">
        <f t="shared" ref="F8" si="0">SUM(F9:G17)</f>
        <v>372377568</v>
      </c>
      <c r="G8" s="159"/>
      <c r="H8" s="187">
        <f t="shared" ref="H8" si="1">SUM(H9:I17)</f>
        <v>222190081</v>
      </c>
      <c r="I8" s="159"/>
      <c r="J8" s="187">
        <f t="shared" ref="J8" si="2">SUM(J9:K17)</f>
        <v>9814676723</v>
      </c>
      <c r="K8" s="159"/>
      <c r="L8" s="187">
        <f t="shared" ref="L8" si="3">SUM(L9:M17)</f>
        <v>5106718942</v>
      </c>
      <c r="M8" s="159"/>
      <c r="N8" s="159">
        <f t="shared" ref="N8" si="4">SUM(N9:O17)</f>
        <v>243384867</v>
      </c>
      <c r="O8" s="160"/>
      <c r="P8" s="159">
        <f>SUM(P9:Q17)</f>
        <v>4707957781</v>
      </c>
      <c r="Q8" s="160"/>
      <c r="R8" s="8"/>
    </row>
    <row r="9" spans="1:18" ht="14.1" customHeight="1" x14ac:dyDescent="0.15">
      <c r="A9" s="3"/>
      <c r="B9" s="170" t="s">
        <v>142</v>
      </c>
      <c r="C9" s="170"/>
      <c r="D9" s="175">
        <v>1265783774</v>
      </c>
      <c r="E9" s="180"/>
      <c r="F9" s="175">
        <v>2308285</v>
      </c>
      <c r="G9" s="180"/>
      <c r="H9" s="175" t="s">
        <v>269</v>
      </c>
      <c r="I9" s="180"/>
      <c r="J9" s="187">
        <f t="shared" ref="J9:J17" si="5">D9+F9-H9</f>
        <v>1268092059</v>
      </c>
      <c r="K9" s="159"/>
      <c r="L9" s="175" t="s">
        <v>269</v>
      </c>
      <c r="M9" s="180"/>
      <c r="N9" s="180" t="s">
        <v>269</v>
      </c>
      <c r="O9" s="177"/>
      <c r="P9" s="163">
        <f t="shared" ref="P9:P17" si="6">J9-L9</f>
        <v>1268092059</v>
      </c>
      <c r="Q9" s="164"/>
      <c r="R9" s="8"/>
    </row>
    <row r="10" spans="1:18" ht="14.1" customHeight="1" x14ac:dyDescent="0.15">
      <c r="A10" s="3"/>
      <c r="B10" s="171" t="s">
        <v>143</v>
      </c>
      <c r="C10" s="171"/>
      <c r="D10" s="161">
        <v>294534664</v>
      </c>
      <c r="E10" s="162"/>
      <c r="F10" s="161" t="s">
        <v>269</v>
      </c>
      <c r="G10" s="162"/>
      <c r="H10" s="161" t="s">
        <v>269</v>
      </c>
      <c r="I10" s="162"/>
      <c r="J10" s="187">
        <f t="shared" si="5"/>
        <v>294534664</v>
      </c>
      <c r="K10" s="159"/>
      <c r="L10" s="175" t="s">
        <v>269</v>
      </c>
      <c r="M10" s="180"/>
      <c r="N10" s="180" t="s">
        <v>269</v>
      </c>
      <c r="O10" s="177"/>
      <c r="P10" s="163">
        <f t="shared" si="6"/>
        <v>294534664</v>
      </c>
      <c r="Q10" s="164"/>
      <c r="R10" s="8"/>
    </row>
    <row r="11" spans="1:18" ht="14.1" customHeight="1" x14ac:dyDescent="0.15">
      <c r="A11" s="3"/>
      <c r="B11" s="171" t="s">
        <v>144</v>
      </c>
      <c r="C11" s="171"/>
      <c r="D11" s="161">
        <v>6741620953</v>
      </c>
      <c r="E11" s="162"/>
      <c r="F11" s="161">
        <v>328827832</v>
      </c>
      <c r="G11" s="162"/>
      <c r="H11" s="161">
        <v>82420385</v>
      </c>
      <c r="I11" s="162"/>
      <c r="J11" s="187">
        <f t="shared" si="5"/>
        <v>6988028400</v>
      </c>
      <c r="K11" s="159"/>
      <c r="L11" s="175">
        <v>4320159470</v>
      </c>
      <c r="M11" s="180"/>
      <c r="N11" s="180">
        <v>158138520</v>
      </c>
      <c r="O11" s="177"/>
      <c r="P11" s="163">
        <f t="shared" si="6"/>
        <v>2667868930</v>
      </c>
      <c r="Q11" s="164"/>
      <c r="R11" s="8"/>
    </row>
    <row r="12" spans="1:18" ht="14.1" customHeight="1" x14ac:dyDescent="0.15">
      <c r="A12" s="3"/>
      <c r="B12" s="170" t="s">
        <v>145</v>
      </c>
      <c r="C12" s="170"/>
      <c r="D12" s="175">
        <v>1222780149</v>
      </c>
      <c r="E12" s="180"/>
      <c r="F12" s="175">
        <v>41241451</v>
      </c>
      <c r="G12" s="180"/>
      <c r="H12" s="175" t="s">
        <v>269</v>
      </c>
      <c r="I12" s="180"/>
      <c r="J12" s="187">
        <f t="shared" si="5"/>
        <v>1264021600</v>
      </c>
      <c r="K12" s="159"/>
      <c r="L12" s="175">
        <v>786559472</v>
      </c>
      <c r="M12" s="180"/>
      <c r="N12" s="180">
        <v>85246347</v>
      </c>
      <c r="O12" s="177"/>
      <c r="P12" s="163">
        <f t="shared" si="6"/>
        <v>477462128</v>
      </c>
      <c r="Q12" s="164"/>
      <c r="R12" s="8"/>
    </row>
    <row r="13" spans="1:18" ht="14.1" customHeight="1" x14ac:dyDescent="0.15">
      <c r="A13" s="3"/>
      <c r="B13" s="174" t="s">
        <v>146</v>
      </c>
      <c r="C13" s="174"/>
      <c r="D13" s="161" t="s">
        <v>269</v>
      </c>
      <c r="E13" s="162"/>
      <c r="F13" s="161" t="s">
        <v>269</v>
      </c>
      <c r="G13" s="162"/>
      <c r="H13" s="161" t="s">
        <v>269</v>
      </c>
      <c r="I13" s="162"/>
      <c r="J13" s="187">
        <f t="shared" si="5"/>
        <v>0</v>
      </c>
      <c r="K13" s="159"/>
      <c r="L13" s="175" t="s">
        <v>269</v>
      </c>
      <c r="M13" s="180"/>
      <c r="N13" s="180" t="s">
        <v>269</v>
      </c>
      <c r="O13" s="177"/>
      <c r="P13" s="163">
        <f t="shared" si="6"/>
        <v>0</v>
      </c>
      <c r="Q13" s="164"/>
      <c r="R13" s="8"/>
    </row>
    <row r="14" spans="1:18" ht="14.1" customHeight="1" x14ac:dyDescent="0.15">
      <c r="A14" s="3"/>
      <c r="B14" s="179" t="s">
        <v>147</v>
      </c>
      <c r="C14" s="179"/>
      <c r="D14" s="175" t="s">
        <v>269</v>
      </c>
      <c r="E14" s="180"/>
      <c r="F14" s="175" t="s">
        <v>269</v>
      </c>
      <c r="G14" s="180"/>
      <c r="H14" s="175" t="s">
        <v>269</v>
      </c>
      <c r="I14" s="180"/>
      <c r="J14" s="187">
        <f t="shared" si="5"/>
        <v>0</v>
      </c>
      <c r="K14" s="159"/>
      <c r="L14" s="175" t="s">
        <v>269</v>
      </c>
      <c r="M14" s="180"/>
      <c r="N14" s="180" t="s">
        <v>269</v>
      </c>
      <c r="O14" s="177"/>
      <c r="P14" s="163">
        <f t="shared" si="6"/>
        <v>0</v>
      </c>
      <c r="Q14" s="164"/>
      <c r="R14" s="8"/>
    </row>
    <row r="15" spans="1:18" ht="14.1" customHeight="1" x14ac:dyDescent="0.15">
      <c r="A15" s="3"/>
      <c r="B15" s="174" t="s">
        <v>148</v>
      </c>
      <c r="C15" s="174"/>
      <c r="D15" s="161" t="s">
        <v>269</v>
      </c>
      <c r="E15" s="162"/>
      <c r="F15" s="161" t="s">
        <v>269</v>
      </c>
      <c r="G15" s="162"/>
      <c r="H15" s="161" t="s">
        <v>269</v>
      </c>
      <c r="I15" s="162"/>
      <c r="J15" s="187">
        <f t="shared" si="5"/>
        <v>0</v>
      </c>
      <c r="K15" s="159"/>
      <c r="L15" s="175" t="s">
        <v>269</v>
      </c>
      <c r="M15" s="180"/>
      <c r="N15" s="180" t="s">
        <v>269</v>
      </c>
      <c r="O15" s="177"/>
      <c r="P15" s="163">
        <f t="shared" si="6"/>
        <v>0</v>
      </c>
      <c r="Q15" s="164"/>
      <c r="R15" s="8"/>
    </row>
    <row r="16" spans="1:18" ht="14.1" customHeight="1" x14ac:dyDescent="0.15">
      <c r="A16" s="3"/>
      <c r="B16" s="171" t="s">
        <v>149</v>
      </c>
      <c r="C16" s="171"/>
      <c r="D16" s="161" t="s">
        <v>269</v>
      </c>
      <c r="E16" s="162"/>
      <c r="F16" s="161" t="s">
        <v>269</v>
      </c>
      <c r="G16" s="162"/>
      <c r="H16" s="161" t="s">
        <v>269</v>
      </c>
      <c r="I16" s="162"/>
      <c r="J16" s="187">
        <f t="shared" si="5"/>
        <v>0</v>
      </c>
      <c r="K16" s="159"/>
      <c r="L16" s="175" t="s">
        <v>269</v>
      </c>
      <c r="M16" s="180"/>
      <c r="N16" s="180" t="s">
        <v>269</v>
      </c>
      <c r="O16" s="177"/>
      <c r="P16" s="163">
        <f t="shared" si="6"/>
        <v>0</v>
      </c>
      <c r="Q16" s="164"/>
      <c r="R16" s="8"/>
    </row>
    <row r="17" spans="1:19" ht="14.1" customHeight="1" x14ac:dyDescent="0.15">
      <c r="A17" s="3"/>
      <c r="B17" s="171" t="s">
        <v>150</v>
      </c>
      <c r="C17" s="171"/>
      <c r="D17" s="161">
        <v>139769696</v>
      </c>
      <c r="E17" s="162"/>
      <c r="F17" s="161" t="s">
        <v>269</v>
      </c>
      <c r="G17" s="162"/>
      <c r="H17" s="161">
        <v>139769696</v>
      </c>
      <c r="I17" s="162"/>
      <c r="J17" s="187">
        <f t="shared" si="5"/>
        <v>0</v>
      </c>
      <c r="K17" s="159"/>
      <c r="L17" s="175" t="s">
        <v>269</v>
      </c>
      <c r="M17" s="180"/>
      <c r="N17" s="180" t="s">
        <v>269</v>
      </c>
      <c r="O17" s="177"/>
      <c r="P17" s="163">
        <f t="shared" si="6"/>
        <v>0</v>
      </c>
      <c r="Q17" s="164"/>
      <c r="R17" s="8"/>
    </row>
    <row r="18" spans="1:19" ht="14.1" customHeight="1" x14ac:dyDescent="0.15">
      <c r="A18" s="3"/>
      <c r="B18" s="195" t="s">
        <v>21</v>
      </c>
      <c r="C18" s="195"/>
      <c r="D18" s="166">
        <f>SUM(D19:E23)</f>
        <v>20566063203</v>
      </c>
      <c r="E18" s="167"/>
      <c r="F18" s="166">
        <f t="shared" ref="F18" si="7">SUM(F19:G23)</f>
        <v>854941263</v>
      </c>
      <c r="G18" s="167"/>
      <c r="H18" s="166">
        <f t="shared" ref="H18" si="8">SUM(H19:I23)</f>
        <v>749274121</v>
      </c>
      <c r="I18" s="167"/>
      <c r="J18" s="166">
        <f>SUM(J19:K23)</f>
        <v>20671730345</v>
      </c>
      <c r="K18" s="167"/>
      <c r="L18" s="187">
        <f t="shared" ref="L18" si="9">SUM(L19:M23)</f>
        <v>9793742256</v>
      </c>
      <c r="M18" s="159"/>
      <c r="N18" s="159">
        <f t="shared" ref="N18" si="10">SUM(N19:O23)</f>
        <v>378068725</v>
      </c>
      <c r="O18" s="160"/>
      <c r="P18" s="159">
        <f>SUM(P19:Q23)</f>
        <v>10877988089</v>
      </c>
      <c r="Q18" s="160"/>
      <c r="R18" s="8"/>
    </row>
    <row r="19" spans="1:19" ht="14.1" customHeight="1" x14ac:dyDescent="0.15">
      <c r="A19" s="3"/>
      <c r="B19" s="170" t="s">
        <v>151</v>
      </c>
      <c r="C19" s="170"/>
      <c r="D19" s="175">
        <v>52062046</v>
      </c>
      <c r="E19" s="180"/>
      <c r="F19" s="175">
        <v>781478</v>
      </c>
      <c r="G19" s="180"/>
      <c r="H19" s="175" t="s">
        <v>269</v>
      </c>
      <c r="I19" s="180"/>
      <c r="J19" s="187">
        <f t="shared" ref="J19:J24" si="11">D19+F19-H19</f>
        <v>52843524</v>
      </c>
      <c r="K19" s="159"/>
      <c r="L19" s="175" t="s">
        <v>269</v>
      </c>
      <c r="M19" s="180"/>
      <c r="N19" s="180" t="s">
        <v>269</v>
      </c>
      <c r="O19" s="177"/>
      <c r="P19" s="163">
        <f t="shared" ref="P19:P24" si="12">J19-L19</f>
        <v>52843524</v>
      </c>
      <c r="Q19" s="164"/>
      <c r="R19" s="8"/>
    </row>
    <row r="20" spans="1:19" ht="14.1" customHeight="1" x14ac:dyDescent="0.15">
      <c r="A20" s="3"/>
      <c r="B20" s="194" t="s">
        <v>152</v>
      </c>
      <c r="C20" s="194"/>
      <c r="D20" s="192">
        <v>7453500</v>
      </c>
      <c r="E20" s="193"/>
      <c r="F20" s="192">
        <v>6973127</v>
      </c>
      <c r="G20" s="193"/>
      <c r="H20" s="192" t="s">
        <v>269</v>
      </c>
      <c r="I20" s="193"/>
      <c r="J20" s="187">
        <f t="shared" si="11"/>
        <v>14426627</v>
      </c>
      <c r="K20" s="159"/>
      <c r="L20" s="175">
        <v>7453498</v>
      </c>
      <c r="M20" s="180"/>
      <c r="N20" s="180" t="s">
        <v>269</v>
      </c>
      <c r="O20" s="177"/>
      <c r="P20" s="163">
        <f t="shared" si="12"/>
        <v>6973129</v>
      </c>
      <c r="Q20" s="164"/>
      <c r="R20" s="8"/>
    </row>
    <row r="21" spans="1:19" ht="14.1" customHeight="1" x14ac:dyDescent="0.15">
      <c r="A21" s="3"/>
      <c r="B21" s="191" t="s">
        <v>153</v>
      </c>
      <c r="C21" s="191"/>
      <c r="D21" s="192">
        <v>19757273536</v>
      </c>
      <c r="E21" s="193"/>
      <c r="F21" s="192">
        <v>817697911</v>
      </c>
      <c r="G21" s="193"/>
      <c r="H21" s="192" t="s">
        <v>269</v>
      </c>
      <c r="I21" s="193"/>
      <c r="J21" s="187">
        <f t="shared" si="11"/>
        <v>20574971447</v>
      </c>
      <c r="K21" s="159"/>
      <c r="L21" s="175">
        <v>9786288758</v>
      </c>
      <c r="M21" s="180"/>
      <c r="N21" s="180">
        <v>378068725</v>
      </c>
      <c r="O21" s="177"/>
      <c r="P21" s="163">
        <f t="shared" si="12"/>
        <v>10788682689</v>
      </c>
      <c r="Q21" s="164"/>
      <c r="R21" s="8"/>
    </row>
    <row r="22" spans="1:19" ht="14.1" customHeight="1" x14ac:dyDescent="0.15">
      <c r="A22" s="3"/>
      <c r="B22" s="191" t="s">
        <v>149</v>
      </c>
      <c r="C22" s="191"/>
      <c r="D22" s="192" t="s">
        <v>269</v>
      </c>
      <c r="E22" s="193"/>
      <c r="F22" s="192" t="s">
        <v>269</v>
      </c>
      <c r="G22" s="193"/>
      <c r="H22" s="192" t="s">
        <v>269</v>
      </c>
      <c r="I22" s="193"/>
      <c r="J22" s="187">
        <f t="shared" si="11"/>
        <v>0</v>
      </c>
      <c r="K22" s="159"/>
      <c r="L22" s="175" t="s">
        <v>269</v>
      </c>
      <c r="M22" s="180"/>
      <c r="N22" s="180" t="s">
        <v>269</v>
      </c>
      <c r="O22" s="177"/>
      <c r="P22" s="163">
        <f t="shared" si="12"/>
        <v>0</v>
      </c>
      <c r="Q22" s="164"/>
      <c r="R22" s="8"/>
    </row>
    <row r="23" spans="1:19" ht="14.1" customHeight="1" x14ac:dyDescent="0.15">
      <c r="A23" s="3"/>
      <c r="B23" s="194" t="s">
        <v>150</v>
      </c>
      <c r="C23" s="194"/>
      <c r="D23" s="192">
        <v>749274121</v>
      </c>
      <c r="E23" s="193"/>
      <c r="F23" s="192">
        <v>29488747</v>
      </c>
      <c r="G23" s="193"/>
      <c r="H23" s="192">
        <v>749274121</v>
      </c>
      <c r="I23" s="193"/>
      <c r="J23" s="187">
        <f t="shared" si="11"/>
        <v>29488747</v>
      </c>
      <c r="K23" s="159"/>
      <c r="L23" s="175" t="s">
        <v>269</v>
      </c>
      <c r="M23" s="180"/>
      <c r="N23" s="180" t="s">
        <v>269</v>
      </c>
      <c r="O23" s="177"/>
      <c r="P23" s="163">
        <f t="shared" si="12"/>
        <v>29488747</v>
      </c>
      <c r="Q23" s="164"/>
      <c r="R23" s="8"/>
    </row>
    <row r="24" spans="1:19" ht="14.1" customHeight="1" x14ac:dyDescent="0.15">
      <c r="A24" s="3"/>
      <c r="B24" s="191" t="s">
        <v>154</v>
      </c>
      <c r="C24" s="191"/>
      <c r="D24" s="192">
        <v>31500788</v>
      </c>
      <c r="E24" s="193"/>
      <c r="F24" s="192">
        <v>19735080</v>
      </c>
      <c r="G24" s="193"/>
      <c r="H24" s="192" t="s">
        <v>269</v>
      </c>
      <c r="I24" s="193"/>
      <c r="J24" s="187">
        <f t="shared" si="11"/>
        <v>51235868</v>
      </c>
      <c r="K24" s="159"/>
      <c r="L24" s="175">
        <v>22829712</v>
      </c>
      <c r="M24" s="180"/>
      <c r="N24" s="180">
        <v>3414336</v>
      </c>
      <c r="O24" s="177"/>
      <c r="P24" s="163">
        <f t="shared" si="12"/>
        <v>28406156</v>
      </c>
      <c r="Q24" s="164"/>
      <c r="R24" s="8"/>
    </row>
    <row r="25" spans="1:19" ht="14.1" customHeight="1" x14ac:dyDescent="0.15">
      <c r="A25" s="3"/>
      <c r="B25" s="185" t="s">
        <v>7</v>
      </c>
      <c r="C25" s="186"/>
      <c r="D25" s="166">
        <f>D8+D18+D24</f>
        <v>30262053227</v>
      </c>
      <c r="E25" s="167"/>
      <c r="F25" s="166">
        <f t="shared" ref="F25" si="13">F8+F18+F24</f>
        <v>1247053911</v>
      </c>
      <c r="G25" s="167"/>
      <c r="H25" s="166">
        <f t="shared" ref="H25" si="14">H8+H18+H24</f>
        <v>971464202</v>
      </c>
      <c r="I25" s="167"/>
      <c r="J25" s="166">
        <f t="shared" ref="J25" si="15">J8+J18+J24</f>
        <v>30537642936</v>
      </c>
      <c r="K25" s="167"/>
      <c r="L25" s="187">
        <f t="shared" ref="L25" si="16">L8+L18+L24</f>
        <v>14923290910</v>
      </c>
      <c r="M25" s="159"/>
      <c r="N25" s="159">
        <f t="shared" ref="N25" si="17">N8+N18+N24</f>
        <v>624867928</v>
      </c>
      <c r="O25" s="160"/>
      <c r="P25" s="159">
        <f t="shared" ref="P25" si="18">P8+P18+P24</f>
        <v>15614352026</v>
      </c>
      <c r="Q25" s="160"/>
      <c r="R25" s="8"/>
    </row>
    <row r="26" spans="1:19" ht="8.4499999999999993" customHeight="1" x14ac:dyDescent="0.15">
      <c r="A26" s="3"/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1"/>
      <c r="M26" s="11"/>
      <c r="N26" s="11"/>
      <c r="O26" s="11"/>
      <c r="P26" s="12"/>
      <c r="Q26" s="12"/>
      <c r="R26" s="12"/>
    </row>
    <row r="27" spans="1:19" ht="6.75" customHeight="1" x14ac:dyDescent="0.15">
      <c r="A27" s="3"/>
      <c r="B27" s="3"/>
      <c r="C27" s="13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3"/>
      <c r="P27" s="3"/>
      <c r="Q27" s="3"/>
      <c r="R27" s="3"/>
    </row>
    <row r="28" spans="1:19" ht="20.25" customHeight="1" x14ac:dyDescent="0.15">
      <c r="A28" s="3"/>
      <c r="B28" s="15" t="s">
        <v>133</v>
      </c>
      <c r="C28" s="16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3"/>
      <c r="P28" s="3"/>
      <c r="Q28" s="3"/>
      <c r="R28" s="132"/>
      <c r="S28" s="132" t="s">
        <v>155</v>
      </c>
    </row>
    <row r="29" spans="1:19" ht="12.95" customHeight="1" x14ac:dyDescent="0.15">
      <c r="A29" s="3"/>
      <c r="B29" s="190" t="s">
        <v>13</v>
      </c>
      <c r="C29" s="190"/>
      <c r="D29" s="190" t="s">
        <v>22</v>
      </c>
      <c r="E29" s="190"/>
      <c r="F29" s="190" t="s">
        <v>23</v>
      </c>
      <c r="G29" s="190"/>
      <c r="H29" s="190" t="s">
        <v>24</v>
      </c>
      <c r="I29" s="190"/>
      <c r="J29" s="190" t="s">
        <v>25</v>
      </c>
      <c r="K29" s="190"/>
      <c r="L29" s="190" t="s">
        <v>26</v>
      </c>
      <c r="M29" s="190"/>
      <c r="N29" s="190" t="s">
        <v>27</v>
      </c>
      <c r="O29" s="190"/>
      <c r="P29" s="190" t="s">
        <v>28</v>
      </c>
      <c r="Q29" s="190"/>
      <c r="R29" s="181" t="s">
        <v>29</v>
      </c>
      <c r="S29" s="182"/>
    </row>
    <row r="30" spans="1:19" ht="12.95" customHeight="1" x14ac:dyDescent="0.15">
      <c r="A30" s="3"/>
      <c r="B30" s="190"/>
      <c r="C30" s="190"/>
      <c r="D30" s="190"/>
      <c r="E30" s="190"/>
      <c r="F30" s="190"/>
      <c r="G30" s="190"/>
      <c r="H30" s="190"/>
      <c r="I30" s="190"/>
      <c r="J30" s="190"/>
      <c r="K30" s="190"/>
      <c r="L30" s="190"/>
      <c r="M30" s="190"/>
      <c r="N30" s="190"/>
      <c r="O30" s="190"/>
      <c r="P30" s="190"/>
      <c r="Q30" s="190"/>
      <c r="R30" s="183"/>
      <c r="S30" s="184"/>
    </row>
    <row r="31" spans="1:19" ht="14.1" customHeight="1" x14ac:dyDescent="0.15">
      <c r="A31" s="3"/>
      <c r="B31" s="188" t="s">
        <v>156</v>
      </c>
      <c r="C31" s="189"/>
      <c r="D31" s="187">
        <f>SUM(D32:E40)</f>
        <v>620184479</v>
      </c>
      <c r="E31" s="159"/>
      <c r="F31" s="187">
        <f>SUM(F32:G40)</f>
        <v>1941787637</v>
      </c>
      <c r="G31" s="159"/>
      <c r="H31" s="187">
        <f>SUM(H32:I40)</f>
        <v>605731</v>
      </c>
      <c r="I31" s="159"/>
      <c r="J31" s="187">
        <f t="shared" ref="J31" si="19">SUM(J32:K40)</f>
        <v>0</v>
      </c>
      <c r="K31" s="159"/>
      <c r="L31" s="187">
        <f t="shared" ref="L31" si="20">SUM(L32:M40)</f>
        <v>1578952338</v>
      </c>
      <c r="M31" s="159"/>
      <c r="N31" s="187">
        <f t="shared" ref="N31" si="21">SUM(N32:O40)</f>
        <v>103480716</v>
      </c>
      <c r="O31" s="159"/>
      <c r="P31" s="187">
        <f t="shared" ref="P31" si="22">SUM(P32:Q40)</f>
        <v>462946880</v>
      </c>
      <c r="Q31" s="159"/>
      <c r="R31" s="159">
        <f>SUM(R32:S40)</f>
        <v>4707957781</v>
      </c>
      <c r="S31" s="160"/>
    </row>
    <row r="32" spans="1:19" ht="14.1" customHeight="1" x14ac:dyDescent="0.15">
      <c r="A32" s="3"/>
      <c r="B32" s="171" t="s">
        <v>157</v>
      </c>
      <c r="C32" s="171"/>
      <c r="D32" s="161">
        <v>174361773</v>
      </c>
      <c r="E32" s="162"/>
      <c r="F32" s="161">
        <v>475412298</v>
      </c>
      <c r="G32" s="162"/>
      <c r="H32" s="161" t="s">
        <v>269</v>
      </c>
      <c r="I32" s="162"/>
      <c r="J32" s="161" t="s">
        <v>269</v>
      </c>
      <c r="K32" s="162"/>
      <c r="L32" s="161">
        <v>275548326</v>
      </c>
      <c r="M32" s="162"/>
      <c r="N32" s="161">
        <v>11328576</v>
      </c>
      <c r="O32" s="162"/>
      <c r="P32" s="161">
        <v>331441086</v>
      </c>
      <c r="Q32" s="162"/>
      <c r="R32" s="163">
        <f t="shared" ref="R32:R40" si="23">SUM(D32:Q32)</f>
        <v>1268092059</v>
      </c>
      <c r="S32" s="164"/>
    </row>
    <row r="33" spans="1:19" ht="14.1" customHeight="1" x14ac:dyDescent="0.15">
      <c r="A33" s="3"/>
      <c r="B33" s="171" t="s">
        <v>158</v>
      </c>
      <c r="C33" s="171"/>
      <c r="D33" s="161" t="s">
        <v>269</v>
      </c>
      <c r="E33" s="162"/>
      <c r="F33" s="161" t="s">
        <v>269</v>
      </c>
      <c r="G33" s="162"/>
      <c r="H33" s="161" t="s">
        <v>269</v>
      </c>
      <c r="I33" s="162"/>
      <c r="J33" s="161" t="s">
        <v>269</v>
      </c>
      <c r="K33" s="162"/>
      <c r="L33" s="161">
        <v>294534664</v>
      </c>
      <c r="M33" s="162"/>
      <c r="N33" s="161" t="s">
        <v>269</v>
      </c>
      <c r="O33" s="162"/>
      <c r="P33" s="161" t="s">
        <v>269</v>
      </c>
      <c r="Q33" s="162"/>
      <c r="R33" s="163">
        <f t="shared" si="23"/>
        <v>294534664</v>
      </c>
      <c r="S33" s="164"/>
    </row>
    <row r="34" spans="1:19" ht="14.1" customHeight="1" x14ac:dyDescent="0.15">
      <c r="A34" s="3"/>
      <c r="B34" s="170" t="s">
        <v>159</v>
      </c>
      <c r="C34" s="170"/>
      <c r="D34" s="161">
        <v>281603003</v>
      </c>
      <c r="E34" s="162"/>
      <c r="F34" s="161">
        <v>1285433118</v>
      </c>
      <c r="G34" s="162"/>
      <c r="H34" s="161">
        <v>605731</v>
      </c>
      <c r="I34" s="162"/>
      <c r="J34" s="161" t="s">
        <v>269</v>
      </c>
      <c r="K34" s="162"/>
      <c r="L34" s="161">
        <v>998402030</v>
      </c>
      <c r="M34" s="162"/>
      <c r="N34" s="161">
        <v>696000</v>
      </c>
      <c r="O34" s="162"/>
      <c r="P34" s="161">
        <v>101129048</v>
      </c>
      <c r="Q34" s="162"/>
      <c r="R34" s="163">
        <f t="shared" si="23"/>
        <v>2667868930</v>
      </c>
      <c r="S34" s="164"/>
    </row>
    <row r="35" spans="1:19" ht="14.1" customHeight="1" x14ac:dyDescent="0.15">
      <c r="A35" s="3"/>
      <c r="B35" s="171" t="s">
        <v>145</v>
      </c>
      <c r="C35" s="171"/>
      <c r="D35" s="161">
        <v>164219703</v>
      </c>
      <c r="E35" s="162"/>
      <c r="F35" s="161">
        <v>180942221</v>
      </c>
      <c r="G35" s="162"/>
      <c r="H35" s="161" t="s">
        <v>269</v>
      </c>
      <c r="I35" s="162"/>
      <c r="J35" s="161" t="s">
        <v>269</v>
      </c>
      <c r="K35" s="162"/>
      <c r="L35" s="161">
        <v>10467318</v>
      </c>
      <c r="M35" s="162"/>
      <c r="N35" s="161">
        <v>91456140</v>
      </c>
      <c r="O35" s="162"/>
      <c r="P35" s="161">
        <v>30376746</v>
      </c>
      <c r="Q35" s="162"/>
      <c r="R35" s="163">
        <f t="shared" si="23"/>
        <v>477462128</v>
      </c>
      <c r="S35" s="164"/>
    </row>
    <row r="36" spans="1:19" ht="14.1" customHeight="1" x14ac:dyDescent="0.15">
      <c r="A36" s="3"/>
      <c r="B36" s="174" t="s">
        <v>160</v>
      </c>
      <c r="C36" s="174"/>
      <c r="D36" s="161" t="s">
        <v>269</v>
      </c>
      <c r="E36" s="162"/>
      <c r="F36" s="161" t="s">
        <v>269</v>
      </c>
      <c r="G36" s="162"/>
      <c r="H36" s="161" t="s">
        <v>269</v>
      </c>
      <c r="I36" s="162"/>
      <c r="J36" s="161" t="s">
        <v>269</v>
      </c>
      <c r="K36" s="162"/>
      <c r="L36" s="175" t="s">
        <v>269</v>
      </c>
      <c r="M36" s="176"/>
      <c r="N36" s="177" t="s">
        <v>269</v>
      </c>
      <c r="O36" s="177"/>
      <c r="P36" s="178" t="s">
        <v>269</v>
      </c>
      <c r="Q36" s="178"/>
      <c r="R36" s="163">
        <f t="shared" si="23"/>
        <v>0</v>
      </c>
      <c r="S36" s="164"/>
    </row>
    <row r="37" spans="1:19" ht="14.1" customHeight="1" x14ac:dyDescent="0.15">
      <c r="A37" s="3"/>
      <c r="B37" s="179" t="s">
        <v>147</v>
      </c>
      <c r="C37" s="179"/>
      <c r="D37" s="175" t="s">
        <v>269</v>
      </c>
      <c r="E37" s="180"/>
      <c r="F37" s="175" t="s">
        <v>269</v>
      </c>
      <c r="G37" s="180"/>
      <c r="H37" s="175" t="s">
        <v>269</v>
      </c>
      <c r="I37" s="180"/>
      <c r="J37" s="175" t="s">
        <v>269</v>
      </c>
      <c r="K37" s="180"/>
      <c r="L37" s="175" t="s">
        <v>269</v>
      </c>
      <c r="M37" s="176"/>
      <c r="N37" s="177" t="s">
        <v>269</v>
      </c>
      <c r="O37" s="177"/>
      <c r="P37" s="178" t="s">
        <v>269</v>
      </c>
      <c r="Q37" s="178"/>
      <c r="R37" s="163">
        <f t="shared" si="23"/>
        <v>0</v>
      </c>
      <c r="S37" s="164"/>
    </row>
    <row r="38" spans="1:19" ht="14.1" customHeight="1" x14ac:dyDescent="0.15">
      <c r="A38" s="3"/>
      <c r="B38" s="174" t="s">
        <v>148</v>
      </c>
      <c r="C38" s="174"/>
      <c r="D38" s="161" t="s">
        <v>269</v>
      </c>
      <c r="E38" s="162"/>
      <c r="F38" s="161" t="s">
        <v>269</v>
      </c>
      <c r="G38" s="162"/>
      <c r="H38" s="161" t="s">
        <v>269</v>
      </c>
      <c r="I38" s="162"/>
      <c r="J38" s="161" t="s">
        <v>269</v>
      </c>
      <c r="K38" s="162"/>
      <c r="L38" s="175" t="s">
        <v>269</v>
      </c>
      <c r="M38" s="176"/>
      <c r="N38" s="177" t="s">
        <v>269</v>
      </c>
      <c r="O38" s="177"/>
      <c r="P38" s="178" t="s">
        <v>269</v>
      </c>
      <c r="Q38" s="178"/>
      <c r="R38" s="163">
        <f t="shared" si="23"/>
        <v>0</v>
      </c>
      <c r="S38" s="164"/>
    </row>
    <row r="39" spans="1:19" ht="14.1" customHeight="1" x14ac:dyDescent="0.15">
      <c r="A39" s="3"/>
      <c r="B39" s="171" t="s">
        <v>149</v>
      </c>
      <c r="C39" s="171"/>
      <c r="D39" s="161" t="s">
        <v>269</v>
      </c>
      <c r="E39" s="162"/>
      <c r="F39" s="161" t="s">
        <v>269</v>
      </c>
      <c r="G39" s="162"/>
      <c r="H39" s="161" t="s">
        <v>269</v>
      </c>
      <c r="I39" s="162"/>
      <c r="J39" s="161" t="s">
        <v>269</v>
      </c>
      <c r="K39" s="162"/>
      <c r="L39" s="161" t="s">
        <v>269</v>
      </c>
      <c r="M39" s="162"/>
      <c r="N39" s="161" t="s">
        <v>269</v>
      </c>
      <c r="O39" s="162"/>
      <c r="P39" s="161" t="s">
        <v>269</v>
      </c>
      <c r="Q39" s="162"/>
      <c r="R39" s="163">
        <f t="shared" si="23"/>
        <v>0</v>
      </c>
      <c r="S39" s="164"/>
    </row>
    <row r="40" spans="1:19" ht="14.1" customHeight="1" x14ac:dyDescent="0.15">
      <c r="A40" s="3"/>
      <c r="B40" s="171" t="s">
        <v>161</v>
      </c>
      <c r="C40" s="171"/>
      <c r="D40" s="161" t="s">
        <v>269</v>
      </c>
      <c r="E40" s="162"/>
      <c r="F40" s="161" t="s">
        <v>269</v>
      </c>
      <c r="G40" s="162"/>
      <c r="H40" s="161" t="s">
        <v>269</v>
      </c>
      <c r="I40" s="162"/>
      <c r="J40" s="161" t="s">
        <v>269</v>
      </c>
      <c r="K40" s="162"/>
      <c r="L40" s="161" t="s">
        <v>269</v>
      </c>
      <c r="M40" s="162"/>
      <c r="N40" s="161" t="s">
        <v>269</v>
      </c>
      <c r="O40" s="162"/>
      <c r="P40" s="161" t="s">
        <v>269</v>
      </c>
      <c r="Q40" s="162"/>
      <c r="R40" s="163">
        <f t="shared" si="23"/>
        <v>0</v>
      </c>
      <c r="S40" s="164"/>
    </row>
    <row r="41" spans="1:19" ht="14.1" customHeight="1" x14ac:dyDescent="0.15">
      <c r="A41" s="3"/>
      <c r="B41" s="172" t="s">
        <v>162</v>
      </c>
      <c r="C41" s="173"/>
      <c r="D41" s="166">
        <f>SUM(D42:E46)</f>
        <v>10849481797</v>
      </c>
      <c r="E41" s="167"/>
      <c r="F41" s="166">
        <f>SUM(F42:G46)</f>
        <v>0</v>
      </c>
      <c r="G41" s="167"/>
      <c r="H41" s="166">
        <f>SUM(H42:I46)</f>
        <v>0</v>
      </c>
      <c r="I41" s="167"/>
      <c r="J41" s="166">
        <f>SUM(J42:K46)</f>
        <v>0</v>
      </c>
      <c r="K41" s="167"/>
      <c r="L41" s="166">
        <f>SUM(L42:M46)</f>
        <v>655874</v>
      </c>
      <c r="M41" s="167"/>
      <c r="N41" s="166">
        <f>SUM(N42:O46)</f>
        <v>0</v>
      </c>
      <c r="O41" s="167"/>
      <c r="P41" s="166">
        <f>SUM(P42:Q46)</f>
        <v>27850418</v>
      </c>
      <c r="Q41" s="167"/>
      <c r="R41" s="159">
        <f>SUM(R42:S46)</f>
        <v>10877988089</v>
      </c>
      <c r="S41" s="160"/>
    </row>
    <row r="42" spans="1:19" ht="14.1" customHeight="1" x14ac:dyDescent="0.15">
      <c r="A42" s="3"/>
      <c r="B42" s="171" t="s">
        <v>151</v>
      </c>
      <c r="C42" s="171"/>
      <c r="D42" s="161">
        <v>31919615</v>
      </c>
      <c r="E42" s="162"/>
      <c r="F42" s="161" t="s">
        <v>269</v>
      </c>
      <c r="G42" s="162"/>
      <c r="H42" s="161" t="s">
        <v>269</v>
      </c>
      <c r="I42" s="162"/>
      <c r="J42" s="161" t="s">
        <v>269</v>
      </c>
      <c r="K42" s="162"/>
      <c r="L42" s="161">
        <v>655872</v>
      </c>
      <c r="M42" s="162"/>
      <c r="N42" s="161" t="s">
        <v>269</v>
      </c>
      <c r="O42" s="162"/>
      <c r="P42" s="161">
        <v>20268037</v>
      </c>
      <c r="Q42" s="162"/>
      <c r="R42" s="163">
        <f t="shared" ref="R42:R47" si="24">SUM(D42:Q42)</f>
        <v>52843524</v>
      </c>
      <c r="S42" s="164"/>
    </row>
    <row r="43" spans="1:19" ht="14.1" customHeight="1" x14ac:dyDescent="0.15">
      <c r="A43" s="3"/>
      <c r="B43" s="171" t="s">
        <v>152</v>
      </c>
      <c r="C43" s="171"/>
      <c r="D43" s="161" t="s">
        <v>269</v>
      </c>
      <c r="E43" s="162"/>
      <c r="F43" s="161" t="s">
        <v>269</v>
      </c>
      <c r="G43" s="162"/>
      <c r="H43" s="161" t="s">
        <v>269</v>
      </c>
      <c r="I43" s="162"/>
      <c r="J43" s="161" t="s">
        <v>269</v>
      </c>
      <c r="K43" s="162"/>
      <c r="L43" s="161">
        <v>2</v>
      </c>
      <c r="M43" s="162"/>
      <c r="N43" s="161" t="s">
        <v>269</v>
      </c>
      <c r="O43" s="162"/>
      <c r="P43" s="161">
        <v>6973127</v>
      </c>
      <c r="Q43" s="162"/>
      <c r="R43" s="163">
        <f t="shared" si="24"/>
        <v>6973129</v>
      </c>
      <c r="S43" s="164"/>
    </row>
    <row r="44" spans="1:19" ht="14.1" customHeight="1" x14ac:dyDescent="0.15">
      <c r="A44" s="3"/>
      <c r="B44" s="170" t="s">
        <v>163</v>
      </c>
      <c r="C44" s="170"/>
      <c r="D44" s="161">
        <v>10788073435</v>
      </c>
      <c r="E44" s="162"/>
      <c r="F44" s="161" t="s">
        <v>269</v>
      </c>
      <c r="G44" s="162"/>
      <c r="H44" s="161" t="s">
        <v>269</v>
      </c>
      <c r="I44" s="162"/>
      <c r="J44" s="161" t="s">
        <v>269</v>
      </c>
      <c r="K44" s="162"/>
      <c r="L44" s="161" t="s">
        <v>269</v>
      </c>
      <c r="M44" s="162"/>
      <c r="N44" s="161" t="s">
        <v>269</v>
      </c>
      <c r="O44" s="162"/>
      <c r="P44" s="161">
        <v>609254</v>
      </c>
      <c r="Q44" s="162"/>
      <c r="R44" s="163">
        <f t="shared" si="24"/>
        <v>10788682689</v>
      </c>
      <c r="S44" s="164"/>
    </row>
    <row r="45" spans="1:19" ht="14.1" customHeight="1" x14ac:dyDescent="0.15">
      <c r="A45" s="3"/>
      <c r="B45" s="171" t="s">
        <v>149</v>
      </c>
      <c r="C45" s="171"/>
      <c r="D45" s="161" t="s">
        <v>269</v>
      </c>
      <c r="E45" s="162"/>
      <c r="F45" s="161" t="s">
        <v>269</v>
      </c>
      <c r="G45" s="162"/>
      <c r="H45" s="161" t="s">
        <v>269</v>
      </c>
      <c r="I45" s="162"/>
      <c r="J45" s="161" t="s">
        <v>269</v>
      </c>
      <c r="K45" s="162"/>
      <c r="L45" s="161" t="s">
        <v>269</v>
      </c>
      <c r="M45" s="162"/>
      <c r="N45" s="161" t="s">
        <v>269</v>
      </c>
      <c r="O45" s="162"/>
      <c r="P45" s="161" t="s">
        <v>269</v>
      </c>
      <c r="Q45" s="162"/>
      <c r="R45" s="163">
        <f t="shared" si="24"/>
        <v>0</v>
      </c>
      <c r="S45" s="164"/>
    </row>
    <row r="46" spans="1:19" ht="14.1" customHeight="1" x14ac:dyDescent="0.15">
      <c r="A46" s="3"/>
      <c r="B46" s="170" t="s">
        <v>164</v>
      </c>
      <c r="C46" s="170"/>
      <c r="D46" s="161">
        <v>29488747</v>
      </c>
      <c r="E46" s="162"/>
      <c r="F46" s="161" t="s">
        <v>269</v>
      </c>
      <c r="G46" s="162"/>
      <c r="H46" s="161" t="s">
        <v>269</v>
      </c>
      <c r="I46" s="162"/>
      <c r="J46" s="161" t="s">
        <v>269</v>
      </c>
      <c r="K46" s="162"/>
      <c r="L46" s="161" t="s">
        <v>269</v>
      </c>
      <c r="M46" s="162"/>
      <c r="N46" s="161" t="s">
        <v>269</v>
      </c>
      <c r="O46" s="162"/>
      <c r="P46" s="161" t="s">
        <v>269</v>
      </c>
      <c r="Q46" s="162"/>
      <c r="R46" s="163">
        <f t="shared" si="24"/>
        <v>29488747</v>
      </c>
      <c r="S46" s="164"/>
    </row>
    <row r="47" spans="1:19" ht="14.1" customHeight="1" x14ac:dyDescent="0.15">
      <c r="A47" s="3"/>
      <c r="B47" s="168" t="s">
        <v>154</v>
      </c>
      <c r="C47" s="169"/>
      <c r="D47" s="161" t="s">
        <v>269</v>
      </c>
      <c r="E47" s="162"/>
      <c r="F47" s="161">
        <v>1762560</v>
      </c>
      <c r="G47" s="162"/>
      <c r="H47" s="161">
        <v>3786220</v>
      </c>
      <c r="I47" s="162"/>
      <c r="J47" s="161" t="s">
        <v>269</v>
      </c>
      <c r="K47" s="162"/>
      <c r="L47" s="161">
        <v>7570544</v>
      </c>
      <c r="M47" s="162"/>
      <c r="N47" s="161">
        <v>10937649</v>
      </c>
      <c r="O47" s="162"/>
      <c r="P47" s="161">
        <v>4349183</v>
      </c>
      <c r="Q47" s="162"/>
      <c r="R47" s="163">
        <f t="shared" si="24"/>
        <v>28406156</v>
      </c>
      <c r="S47" s="164"/>
    </row>
    <row r="48" spans="1:19" ht="13.5" customHeight="1" x14ac:dyDescent="0.15">
      <c r="A48" s="3"/>
      <c r="B48" s="165" t="s">
        <v>165</v>
      </c>
      <c r="C48" s="165"/>
      <c r="D48" s="166">
        <f>D31+D41+D47</f>
        <v>11469666276</v>
      </c>
      <c r="E48" s="167"/>
      <c r="F48" s="166">
        <f>F31+F41+F47</f>
        <v>1943550197</v>
      </c>
      <c r="G48" s="167"/>
      <c r="H48" s="166">
        <f>H31+H41+H47</f>
        <v>4391951</v>
      </c>
      <c r="I48" s="167"/>
      <c r="J48" s="166">
        <f>J31+J41+J47</f>
        <v>0</v>
      </c>
      <c r="K48" s="167"/>
      <c r="L48" s="166">
        <f>L31+L41+L47</f>
        <v>1587178756</v>
      </c>
      <c r="M48" s="167"/>
      <c r="N48" s="166">
        <f>N31+N41+N47</f>
        <v>114418365</v>
      </c>
      <c r="O48" s="167"/>
      <c r="P48" s="166">
        <f>P31+P41+P47</f>
        <v>495146481</v>
      </c>
      <c r="Q48" s="167"/>
      <c r="R48" s="159">
        <f>R31+R41+R47</f>
        <v>15614352026</v>
      </c>
      <c r="S48" s="160"/>
    </row>
  </sheetData>
  <mergeCells count="323">
    <mergeCell ref="N7:O7"/>
    <mergeCell ref="P7:Q7"/>
    <mergeCell ref="B8:C8"/>
    <mergeCell ref="D8:E8"/>
    <mergeCell ref="F8:G8"/>
    <mergeCell ref="H8:I8"/>
    <mergeCell ref="J8:K8"/>
    <mergeCell ref="L8:M8"/>
    <mergeCell ref="B7:C7"/>
    <mergeCell ref="D7:E7"/>
    <mergeCell ref="F7:G7"/>
    <mergeCell ref="H7:I7"/>
    <mergeCell ref="J7:K7"/>
    <mergeCell ref="L7:M7"/>
    <mergeCell ref="N8:O8"/>
    <mergeCell ref="P8:Q8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B9:C9"/>
    <mergeCell ref="D9:E9"/>
    <mergeCell ref="F9:G9"/>
    <mergeCell ref="H9:I9"/>
    <mergeCell ref="J9:K9"/>
    <mergeCell ref="L9:M9"/>
    <mergeCell ref="N9:O9"/>
    <mergeCell ref="P11:Q11"/>
    <mergeCell ref="B12:C12"/>
    <mergeCell ref="D12:E12"/>
    <mergeCell ref="F12:G12"/>
    <mergeCell ref="H12:I12"/>
    <mergeCell ref="J12:K12"/>
    <mergeCell ref="L12:M12"/>
    <mergeCell ref="N12:O12"/>
    <mergeCell ref="P12:Q12"/>
    <mergeCell ref="B11:C11"/>
    <mergeCell ref="D11:E11"/>
    <mergeCell ref="F11:G11"/>
    <mergeCell ref="H11:I11"/>
    <mergeCell ref="J11:K11"/>
    <mergeCell ref="L11:M11"/>
    <mergeCell ref="N11:O11"/>
    <mergeCell ref="P13:Q13"/>
    <mergeCell ref="B14:C14"/>
    <mergeCell ref="D14:E14"/>
    <mergeCell ref="F14:G14"/>
    <mergeCell ref="H14:I14"/>
    <mergeCell ref="J14:K14"/>
    <mergeCell ref="L14:M14"/>
    <mergeCell ref="N14:O14"/>
    <mergeCell ref="P14:Q14"/>
    <mergeCell ref="B13:C13"/>
    <mergeCell ref="D13:E13"/>
    <mergeCell ref="F13:G13"/>
    <mergeCell ref="H13:I13"/>
    <mergeCell ref="J13:K13"/>
    <mergeCell ref="L13:M13"/>
    <mergeCell ref="N13:O13"/>
    <mergeCell ref="P15:Q15"/>
    <mergeCell ref="B16:C16"/>
    <mergeCell ref="D16:E16"/>
    <mergeCell ref="F16:G16"/>
    <mergeCell ref="H16:I16"/>
    <mergeCell ref="J16:K16"/>
    <mergeCell ref="L16:M16"/>
    <mergeCell ref="N16:O16"/>
    <mergeCell ref="P16:Q16"/>
    <mergeCell ref="B15:C15"/>
    <mergeCell ref="D15:E15"/>
    <mergeCell ref="F15:G15"/>
    <mergeCell ref="H15:I15"/>
    <mergeCell ref="J15:K15"/>
    <mergeCell ref="L15:M15"/>
    <mergeCell ref="N15:O15"/>
    <mergeCell ref="P17:Q17"/>
    <mergeCell ref="B18:C18"/>
    <mergeCell ref="D18:E18"/>
    <mergeCell ref="F18:G18"/>
    <mergeCell ref="H18:I18"/>
    <mergeCell ref="J18:K18"/>
    <mergeCell ref="L18:M18"/>
    <mergeCell ref="N18:O18"/>
    <mergeCell ref="P18:Q18"/>
    <mergeCell ref="B17:C17"/>
    <mergeCell ref="D17:E17"/>
    <mergeCell ref="F17:G17"/>
    <mergeCell ref="H17:I17"/>
    <mergeCell ref="J17:K17"/>
    <mergeCell ref="L17:M17"/>
    <mergeCell ref="N17:O17"/>
    <mergeCell ref="P19:Q19"/>
    <mergeCell ref="B20:C20"/>
    <mergeCell ref="D20:E20"/>
    <mergeCell ref="F20:G20"/>
    <mergeCell ref="H20:I20"/>
    <mergeCell ref="J20:K20"/>
    <mergeCell ref="L20:M20"/>
    <mergeCell ref="N20:O20"/>
    <mergeCell ref="P20:Q20"/>
    <mergeCell ref="B19:C19"/>
    <mergeCell ref="D19:E19"/>
    <mergeCell ref="F19:G19"/>
    <mergeCell ref="H19:I19"/>
    <mergeCell ref="J19:K19"/>
    <mergeCell ref="L19:M19"/>
    <mergeCell ref="N19:O19"/>
    <mergeCell ref="P21:Q21"/>
    <mergeCell ref="B22:C22"/>
    <mergeCell ref="D22:E22"/>
    <mergeCell ref="F22:G22"/>
    <mergeCell ref="H22:I22"/>
    <mergeCell ref="J22:K22"/>
    <mergeCell ref="L22:M22"/>
    <mergeCell ref="N22:O22"/>
    <mergeCell ref="P22:Q22"/>
    <mergeCell ref="B21:C21"/>
    <mergeCell ref="D21:E21"/>
    <mergeCell ref="F21:G21"/>
    <mergeCell ref="H21:I21"/>
    <mergeCell ref="J21:K21"/>
    <mergeCell ref="L21:M21"/>
    <mergeCell ref="N21:O21"/>
    <mergeCell ref="N29:O30"/>
    <mergeCell ref="P29:Q30"/>
    <mergeCell ref="P23:Q23"/>
    <mergeCell ref="B24:C24"/>
    <mergeCell ref="D24:E24"/>
    <mergeCell ref="F24:G24"/>
    <mergeCell ref="H24:I24"/>
    <mergeCell ref="J24:K24"/>
    <mergeCell ref="L24:M24"/>
    <mergeCell ref="N24:O24"/>
    <mergeCell ref="P24:Q24"/>
    <mergeCell ref="B23:C23"/>
    <mergeCell ref="D23:E23"/>
    <mergeCell ref="F23:G23"/>
    <mergeCell ref="H23:I23"/>
    <mergeCell ref="J23:K23"/>
    <mergeCell ref="L23:M23"/>
    <mergeCell ref="N23:O23"/>
    <mergeCell ref="R29:S30"/>
    <mergeCell ref="B25:C25"/>
    <mergeCell ref="D25:E25"/>
    <mergeCell ref="F25:G25"/>
    <mergeCell ref="H25:I25"/>
    <mergeCell ref="J25:K25"/>
    <mergeCell ref="L25:M25"/>
    <mergeCell ref="N25:O25"/>
    <mergeCell ref="R31:S31"/>
    <mergeCell ref="B31:C31"/>
    <mergeCell ref="D31:E31"/>
    <mergeCell ref="F31:G31"/>
    <mergeCell ref="H31:I31"/>
    <mergeCell ref="J31:K31"/>
    <mergeCell ref="L31:M31"/>
    <mergeCell ref="N31:O31"/>
    <mergeCell ref="P31:Q31"/>
    <mergeCell ref="P25:Q25"/>
    <mergeCell ref="B29:C30"/>
    <mergeCell ref="D29:E30"/>
    <mergeCell ref="F29:G30"/>
    <mergeCell ref="H29:I30"/>
    <mergeCell ref="J29:K30"/>
    <mergeCell ref="L29:M30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R33:S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B33:C33"/>
    <mergeCell ref="D33:E33"/>
    <mergeCell ref="F33:G33"/>
    <mergeCell ref="H33:I33"/>
    <mergeCell ref="J33:K33"/>
    <mergeCell ref="L33:M33"/>
    <mergeCell ref="N33:O33"/>
    <mergeCell ref="P33:Q33"/>
    <mergeCell ref="R35:S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B35:C35"/>
    <mergeCell ref="D35:E35"/>
    <mergeCell ref="F35:G35"/>
    <mergeCell ref="H35:I35"/>
    <mergeCell ref="J35:K35"/>
    <mergeCell ref="L35:M35"/>
    <mergeCell ref="N35:O35"/>
    <mergeCell ref="P35:Q35"/>
    <mergeCell ref="R37:S37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B37:C37"/>
    <mergeCell ref="D37:E37"/>
    <mergeCell ref="F37:G37"/>
    <mergeCell ref="H37:I37"/>
    <mergeCell ref="J37:K37"/>
    <mergeCell ref="L37:M37"/>
    <mergeCell ref="N37:O37"/>
    <mergeCell ref="P37:Q37"/>
    <mergeCell ref="R39:S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B39:C39"/>
    <mergeCell ref="D39:E39"/>
    <mergeCell ref="F39:G39"/>
    <mergeCell ref="H39:I39"/>
    <mergeCell ref="J39:K39"/>
    <mergeCell ref="L39:M39"/>
    <mergeCell ref="N39:O39"/>
    <mergeCell ref="P39:Q39"/>
    <mergeCell ref="R41:S41"/>
    <mergeCell ref="B42:C42"/>
    <mergeCell ref="D42:E42"/>
    <mergeCell ref="F42:G42"/>
    <mergeCell ref="H42:I42"/>
    <mergeCell ref="J42:K42"/>
    <mergeCell ref="L42:M42"/>
    <mergeCell ref="N42:O42"/>
    <mergeCell ref="P42:Q42"/>
    <mergeCell ref="R42:S42"/>
    <mergeCell ref="B41:C41"/>
    <mergeCell ref="D41:E41"/>
    <mergeCell ref="F41:G41"/>
    <mergeCell ref="H41:I41"/>
    <mergeCell ref="J41:K41"/>
    <mergeCell ref="L41:M41"/>
    <mergeCell ref="N41:O41"/>
    <mergeCell ref="P41:Q41"/>
    <mergeCell ref="R43:S43"/>
    <mergeCell ref="B44:C44"/>
    <mergeCell ref="D44:E44"/>
    <mergeCell ref="F44:G44"/>
    <mergeCell ref="H44:I44"/>
    <mergeCell ref="J44:K44"/>
    <mergeCell ref="L44:M44"/>
    <mergeCell ref="N44:O44"/>
    <mergeCell ref="P44:Q44"/>
    <mergeCell ref="R44:S44"/>
    <mergeCell ref="B43:C43"/>
    <mergeCell ref="D43:E43"/>
    <mergeCell ref="F43:G43"/>
    <mergeCell ref="H43:I43"/>
    <mergeCell ref="J43:K43"/>
    <mergeCell ref="L43:M43"/>
    <mergeCell ref="N43:O43"/>
    <mergeCell ref="P43:Q43"/>
    <mergeCell ref="R45:S45"/>
    <mergeCell ref="B46:C46"/>
    <mergeCell ref="D46:E46"/>
    <mergeCell ref="F46:G46"/>
    <mergeCell ref="H46:I46"/>
    <mergeCell ref="J46:K46"/>
    <mergeCell ref="L46:M46"/>
    <mergeCell ref="N46:O46"/>
    <mergeCell ref="P46:Q46"/>
    <mergeCell ref="R46:S46"/>
    <mergeCell ref="B45:C45"/>
    <mergeCell ref="D45:E45"/>
    <mergeCell ref="F45:G45"/>
    <mergeCell ref="H45:I45"/>
    <mergeCell ref="J45:K45"/>
    <mergeCell ref="L45:M45"/>
    <mergeCell ref="N45:O45"/>
    <mergeCell ref="P45:Q45"/>
    <mergeCell ref="R48:S48"/>
    <mergeCell ref="N47:O47"/>
    <mergeCell ref="P47:Q47"/>
    <mergeCell ref="R47:S47"/>
    <mergeCell ref="B48:C48"/>
    <mergeCell ref="D48:E48"/>
    <mergeCell ref="F48:G48"/>
    <mergeCell ref="H48:I48"/>
    <mergeCell ref="J48:K48"/>
    <mergeCell ref="L48:M48"/>
    <mergeCell ref="B47:C47"/>
    <mergeCell ref="D47:E47"/>
    <mergeCell ref="F47:G47"/>
    <mergeCell ref="H47:I47"/>
    <mergeCell ref="J47:K47"/>
    <mergeCell ref="L47:M47"/>
    <mergeCell ref="N48:O48"/>
    <mergeCell ref="P48:Q48"/>
  </mergeCells>
  <phoneticPr fontId="5"/>
  <printOptions horizontalCentered="1"/>
  <pageMargins left="0.39370078740157483" right="0.39370078740157483" top="0.59055118110236227" bottom="0.19685039370078741" header="0.31496062992125984" footer="0.31496062992125984"/>
  <pageSetup paperSize="9" scale="8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H25"/>
  <sheetViews>
    <sheetView view="pageBreakPreview" topLeftCell="B2" zoomScale="110" zoomScaleNormal="100" zoomScaleSheetLayoutView="110" workbookViewId="0">
      <selection activeCell="F20" sqref="F20:G20"/>
    </sheetView>
  </sheetViews>
  <sheetFormatPr defaultRowHeight="13.5" x14ac:dyDescent="0.15"/>
  <cols>
    <col min="1" max="1" width="4.625" hidden="1" customWidth="1"/>
    <col min="2" max="3" width="15.625" customWidth="1"/>
    <col min="4" max="4" width="8.375" customWidth="1"/>
    <col min="5" max="5" width="25.625" customWidth="1"/>
    <col min="6" max="6" width="19.625" customWidth="1"/>
    <col min="7" max="7" width="12.875" bestFit="1" customWidth="1"/>
    <col min="8" max="8" width="12.375" bestFit="1" customWidth="1"/>
  </cols>
  <sheetData>
    <row r="1" spans="2:6" ht="24" hidden="1" customHeight="1" x14ac:dyDescent="0.15"/>
    <row r="2" spans="2:6" ht="21" customHeight="1" x14ac:dyDescent="0.15">
      <c r="B2" s="268" t="s">
        <v>114</v>
      </c>
      <c r="C2" s="269"/>
      <c r="D2" s="269"/>
      <c r="E2" s="269"/>
      <c r="F2" s="269"/>
    </row>
    <row r="3" spans="2:6" ht="19.5" customHeight="1" x14ac:dyDescent="0.15">
      <c r="B3" s="72" t="s">
        <v>115</v>
      </c>
      <c r="C3" s="30"/>
      <c r="D3" s="30"/>
      <c r="E3" s="30"/>
      <c r="F3" s="58" t="s">
        <v>166</v>
      </c>
    </row>
    <row r="4" spans="2:6" x14ac:dyDescent="0.15">
      <c r="B4" s="73" t="s">
        <v>116</v>
      </c>
      <c r="C4" s="74" t="s">
        <v>99</v>
      </c>
      <c r="D4" s="75" t="s">
        <v>117</v>
      </c>
      <c r="E4" s="75"/>
      <c r="F4" s="76" t="s">
        <v>0</v>
      </c>
    </row>
    <row r="5" spans="2:6" x14ac:dyDescent="0.15">
      <c r="B5" s="270" t="s">
        <v>194</v>
      </c>
      <c r="C5" s="272" t="s">
        <v>197</v>
      </c>
      <c r="D5" s="284" t="s">
        <v>238</v>
      </c>
      <c r="E5" s="285"/>
      <c r="F5" s="123">
        <f>366646959-4796462+7342257</f>
        <v>369192754</v>
      </c>
    </row>
    <row r="6" spans="2:6" x14ac:dyDescent="0.15">
      <c r="B6" s="270"/>
      <c r="C6" s="272"/>
      <c r="D6" s="284" t="s">
        <v>198</v>
      </c>
      <c r="E6" s="285"/>
      <c r="F6" s="123">
        <v>30305000</v>
      </c>
    </row>
    <row r="7" spans="2:6" x14ac:dyDescent="0.15">
      <c r="B7" s="270"/>
      <c r="C7" s="272"/>
      <c r="D7" s="284" t="s">
        <v>199</v>
      </c>
      <c r="E7" s="285"/>
      <c r="F7" s="123">
        <v>462000</v>
      </c>
    </row>
    <row r="8" spans="2:6" x14ac:dyDescent="0.15">
      <c r="B8" s="270"/>
      <c r="C8" s="272"/>
      <c r="D8" s="284" t="s">
        <v>200</v>
      </c>
      <c r="E8" s="285"/>
      <c r="F8" s="123">
        <v>894000</v>
      </c>
    </row>
    <row r="9" spans="2:6" x14ac:dyDescent="0.15">
      <c r="B9" s="270"/>
      <c r="C9" s="272"/>
      <c r="D9" s="284" t="s">
        <v>201</v>
      </c>
      <c r="E9" s="285"/>
      <c r="F9" s="123">
        <v>710000</v>
      </c>
    </row>
    <row r="10" spans="2:6" x14ac:dyDescent="0.15">
      <c r="B10" s="270"/>
      <c r="C10" s="272"/>
      <c r="D10" s="284" t="s">
        <v>202</v>
      </c>
      <c r="E10" s="285"/>
      <c r="F10" s="123">
        <v>80357000</v>
      </c>
    </row>
    <row r="11" spans="2:6" x14ac:dyDescent="0.15">
      <c r="B11" s="270"/>
      <c r="C11" s="272"/>
      <c r="D11" s="284" t="s">
        <v>203</v>
      </c>
      <c r="E11" s="285"/>
      <c r="F11" s="123">
        <v>7173000</v>
      </c>
    </row>
    <row r="12" spans="2:6" x14ac:dyDescent="0.15">
      <c r="B12" s="270"/>
      <c r="C12" s="272"/>
      <c r="D12" s="284" t="s">
        <v>258</v>
      </c>
      <c r="E12" s="285"/>
      <c r="F12" s="123">
        <v>5678826</v>
      </c>
    </row>
    <row r="13" spans="2:6" x14ac:dyDescent="0.15">
      <c r="B13" s="270"/>
      <c r="C13" s="272"/>
      <c r="D13" s="284" t="s">
        <v>204</v>
      </c>
      <c r="E13" s="285"/>
      <c r="F13" s="123">
        <v>1131000</v>
      </c>
    </row>
    <row r="14" spans="2:6" x14ac:dyDescent="0.15">
      <c r="B14" s="270"/>
      <c r="C14" s="272"/>
      <c r="D14" s="284" t="s">
        <v>205</v>
      </c>
      <c r="E14" s="285"/>
      <c r="F14" s="123">
        <v>1664097000</v>
      </c>
    </row>
    <row r="15" spans="2:6" x14ac:dyDescent="0.15">
      <c r="B15" s="270"/>
      <c r="C15" s="272"/>
      <c r="D15" s="284" t="s">
        <v>206</v>
      </c>
      <c r="E15" s="285"/>
      <c r="F15" s="123">
        <f>24753841-647180+481575</f>
        <v>24588236</v>
      </c>
    </row>
    <row r="16" spans="2:6" x14ac:dyDescent="0.15">
      <c r="B16" s="270"/>
      <c r="C16" s="272"/>
      <c r="D16" s="284" t="s">
        <v>270</v>
      </c>
      <c r="E16" s="285"/>
      <c r="F16" s="123">
        <v>42252210</v>
      </c>
    </row>
    <row r="17" spans="2:8" x14ac:dyDescent="0.15">
      <c r="B17" s="270"/>
      <c r="C17" s="273"/>
      <c r="D17" s="274" t="s">
        <v>118</v>
      </c>
      <c r="E17" s="275"/>
      <c r="F17" s="124">
        <f>SUM(F5:F16)</f>
        <v>2226841026</v>
      </c>
      <c r="G17" s="141"/>
      <c r="H17" s="140"/>
    </row>
    <row r="18" spans="2:8" ht="13.5" customHeight="1" x14ac:dyDescent="0.15">
      <c r="B18" s="270"/>
      <c r="C18" s="276" t="s">
        <v>8</v>
      </c>
      <c r="D18" s="278" t="s">
        <v>119</v>
      </c>
      <c r="E18" s="77" t="s">
        <v>172</v>
      </c>
      <c r="F18" s="158">
        <v>55206500</v>
      </c>
    </row>
    <row r="19" spans="2:8" x14ac:dyDescent="0.15">
      <c r="B19" s="270"/>
      <c r="C19" s="277"/>
      <c r="D19" s="279"/>
      <c r="E19" s="135" t="s">
        <v>173</v>
      </c>
      <c r="F19" s="158">
        <v>4674000</v>
      </c>
    </row>
    <row r="20" spans="2:8" x14ac:dyDescent="0.15">
      <c r="B20" s="270"/>
      <c r="C20" s="272"/>
      <c r="D20" s="280"/>
      <c r="E20" s="78" t="s">
        <v>112</v>
      </c>
      <c r="F20" s="124">
        <f>SUM(F18:F19)</f>
        <v>59880500</v>
      </c>
    </row>
    <row r="21" spans="2:8" ht="13.5" customHeight="1" x14ac:dyDescent="0.15">
      <c r="B21" s="270"/>
      <c r="C21" s="272"/>
      <c r="D21" s="278" t="s">
        <v>120</v>
      </c>
      <c r="E21" s="77" t="s">
        <v>172</v>
      </c>
      <c r="F21" s="158">
        <v>264158465</v>
      </c>
    </row>
    <row r="22" spans="2:8" x14ac:dyDescent="0.15">
      <c r="B22" s="270"/>
      <c r="C22" s="272"/>
      <c r="D22" s="279"/>
      <c r="E22" s="77" t="s">
        <v>173</v>
      </c>
      <c r="F22" s="158">
        <v>287637767</v>
      </c>
    </row>
    <row r="23" spans="2:8" x14ac:dyDescent="0.15">
      <c r="B23" s="270"/>
      <c r="C23" s="272"/>
      <c r="D23" s="280"/>
      <c r="E23" s="78" t="s">
        <v>112</v>
      </c>
      <c r="F23" s="124">
        <f>SUM(F21:F22)</f>
        <v>551796232</v>
      </c>
    </row>
    <row r="24" spans="2:8" x14ac:dyDescent="0.15">
      <c r="B24" s="270"/>
      <c r="C24" s="273"/>
      <c r="D24" s="274" t="s">
        <v>118</v>
      </c>
      <c r="E24" s="275"/>
      <c r="F24" s="124">
        <f>F20+F23</f>
        <v>611676732</v>
      </c>
    </row>
    <row r="25" spans="2:8" x14ac:dyDescent="0.15">
      <c r="B25" s="271"/>
      <c r="C25" s="281" t="s">
        <v>7</v>
      </c>
      <c r="D25" s="282"/>
      <c r="E25" s="283"/>
      <c r="F25" s="124">
        <f>F17+F24</f>
        <v>2838517758</v>
      </c>
    </row>
  </sheetData>
  <mergeCells count="21">
    <mergeCell ref="D11:E11"/>
    <mergeCell ref="D13:E13"/>
    <mergeCell ref="D14:E14"/>
    <mergeCell ref="D12:E12"/>
    <mergeCell ref="D15:E15"/>
    <mergeCell ref="B2:F2"/>
    <mergeCell ref="B5:B25"/>
    <mergeCell ref="C5:C17"/>
    <mergeCell ref="D17:E17"/>
    <mergeCell ref="C18:C24"/>
    <mergeCell ref="D18:D20"/>
    <mergeCell ref="D21:D23"/>
    <mergeCell ref="D24:E24"/>
    <mergeCell ref="C25:E25"/>
    <mergeCell ref="D5:E5"/>
    <mergeCell ref="D6:E6"/>
    <mergeCell ref="D7:E7"/>
    <mergeCell ref="D8:E8"/>
    <mergeCell ref="D9:E9"/>
    <mergeCell ref="D16:E16"/>
    <mergeCell ref="D10:E10"/>
  </mergeCells>
  <phoneticPr fontId="5"/>
  <printOptions horizontalCentered="1"/>
  <pageMargins left="0.39370078740157483" right="0.39370078740157483" top="0.59055118110236227" bottom="0.19685039370078741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G13"/>
  <sheetViews>
    <sheetView view="pageBreakPreview" topLeftCell="B2" zoomScaleNormal="100" zoomScaleSheetLayoutView="100" workbookViewId="0">
      <selection activeCell="F20" sqref="F20:G20"/>
    </sheetView>
  </sheetViews>
  <sheetFormatPr defaultRowHeight="13.5" x14ac:dyDescent="0.15"/>
  <cols>
    <col min="1" max="1" width="4.625" style="79" hidden="1" customWidth="1"/>
    <col min="2" max="2" width="25.625" style="79" customWidth="1"/>
    <col min="3" max="7" width="21.625" style="79" customWidth="1"/>
    <col min="8" max="16384" width="9" style="79"/>
  </cols>
  <sheetData>
    <row r="1" spans="1:7" ht="45" hidden="1" customHeight="1" x14ac:dyDescent="0.15"/>
    <row r="2" spans="1:7" ht="19.5" customHeight="1" x14ac:dyDescent="0.15">
      <c r="B2" s="288" t="s">
        <v>121</v>
      </c>
      <c r="C2" s="289"/>
      <c r="D2" s="289"/>
      <c r="E2" s="290" t="s">
        <v>166</v>
      </c>
      <c r="F2" s="290"/>
      <c r="G2" s="290"/>
    </row>
    <row r="3" spans="1:7" ht="24.95" customHeight="1" x14ac:dyDescent="0.15">
      <c r="B3" s="291" t="s">
        <v>13</v>
      </c>
      <c r="C3" s="291" t="s">
        <v>110</v>
      </c>
      <c r="D3" s="292" t="s">
        <v>122</v>
      </c>
      <c r="E3" s="291"/>
      <c r="F3" s="291"/>
      <c r="G3" s="291"/>
    </row>
    <row r="4" spans="1:7" s="80" customFormat="1" ht="27.95" customHeight="1" x14ac:dyDescent="0.15">
      <c r="B4" s="291"/>
      <c r="C4" s="291"/>
      <c r="D4" s="84" t="s">
        <v>123</v>
      </c>
      <c r="E4" s="85" t="s">
        <v>124</v>
      </c>
      <c r="F4" s="85" t="s">
        <v>125</v>
      </c>
      <c r="G4" s="85" t="s">
        <v>126</v>
      </c>
    </row>
    <row r="5" spans="1:7" ht="30" customHeight="1" x14ac:dyDescent="0.15">
      <c r="B5" s="86" t="s">
        <v>127</v>
      </c>
      <c r="C5" s="102">
        <v>3272328791</v>
      </c>
      <c r="D5" s="125">
        <f>D9-(D6+D7)</f>
        <v>551796232</v>
      </c>
      <c r="E5" s="126">
        <f>E9-(E6+E7)</f>
        <v>160866198</v>
      </c>
      <c r="F5" s="126">
        <f t="shared" ref="F5:F7" si="0">C5-(D5+E5+G5)</f>
        <v>1904281367</v>
      </c>
      <c r="G5" s="126">
        <v>655384994</v>
      </c>
    </row>
    <row r="6" spans="1:7" ht="30" customHeight="1" x14ac:dyDescent="0.15">
      <c r="B6" s="86" t="s">
        <v>128</v>
      </c>
      <c r="C6" s="102">
        <v>359111694</v>
      </c>
      <c r="D6" s="127">
        <f>59880500-D7</f>
        <v>59880500</v>
      </c>
      <c r="E6" s="128">
        <f>162642802-E7</f>
        <v>162642802</v>
      </c>
      <c r="F6" s="126">
        <f t="shared" si="0"/>
        <v>133239893</v>
      </c>
      <c r="G6" s="128">
        <v>3348499</v>
      </c>
    </row>
    <row r="7" spans="1:7" ht="30" customHeight="1" x14ac:dyDescent="0.15">
      <c r="B7" s="86" t="s">
        <v>129</v>
      </c>
      <c r="C7" s="102">
        <v>59532928</v>
      </c>
      <c r="D7" s="127">
        <v>0</v>
      </c>
      <c r="E7" s="128">
        <v>0</v>
      </c>
      <c r="F7" s="126">
        <f t="shared" si="0"/>
        <v>50058529</v>
      </c>
      <c r="G7" s="128">
        <v>9474399</v>
      </c>
    </row>
    <row r="8" spans="1:7" ht="30" customHeight="1" x14ac:dyDescent="0.15">
      <c r="B8" s="86" t="s">
        <v>105</v>
      </c>
      <c r="C8" s="102">
        <v>-1643</v>
      </c>
      <c r="D8" s="127"/>
      <c r="E8" s="128"/>
      <c r="F8" s="128"/>
      <c r="G8" s="128">
        <f>C8</f>
        <v>-1643</v>
      </c>
    </row>
    <row r="9" spans="1:7" ht="30" customHeight="1" x14ac:dyDescent="0.15">
      <c r="B9" s="87" t="s">
        <v>29</v>
      </c>
      <c r="C9" s="129">
        <f>SUM(C5:C8)</f>
        <v>3690971770</v>
      </c>
      <c r="D9" s="130">
        <v>611676732</v>
      </c>
      <c r="E9" s="129">
        <v>323509000</v>
      </c>
      <c r="F9" s="129">
        <f>SUM(F5:F8)</f>
        <v>2087579789</v>
      </c>
      <c r="G9" s="129">
        <f>SUM(G5:G8)</f>
        <v>668206249</v>
      </c>
    </row>
    <row r="10" spans="1:7" x14ac:dyDescent="0.15">
      <c r="A10" s="81"/>
      <c r="B10" s="286"/>
      <c r="C10" s="287"/>
      <c r="D10" s="287"/>
      <c r="E10" s="287"/>
      <c r="F10" s="287"/>
      <c r="G10" s="287"/>
    </row>
    <row r="11" spans="1:7" x14ac:dyDescent="0.15">
      <c r="A11" s="81"/>
      <c r="B11" s="82"/>
      <c r="C11" s="82"/>
      <c r="D11" s="82"/>
      <c r="E11" s="82"/>
      <c r="F11" s="82"/>
      <c r="G11" s="82"/>
    </row>
    <row r="12" spans="1:7" x14ac:dyDescent="0.15">
      <c r="B12" s="83"/>
      <c r="C12" s="82"/>
      <c r="D12" s="83"/>
      <c r="E12" s="83"/>
      <c r="F12" s="83"/>
      <c r="G12" s="83"/>
    </row>
    <row r="13" spans="1:7" x14ac:dyDescent="0.15">
      <c r="A13" s="80"/>
      <c r="B13" s="80"/>
      <c r="C13" s="80"/>
      <c r="D13" s="80"/>
      <c r="E13" s="80"/>
      <c r="F13" s="80"/>
      <c r="G13" s="80"/>
    </row>
  </sheetData>
  <mergeCells count="6">
    <mergeCell ref="B10:G10"/>
    <mergeCell ref="B2:D2"/>
    <mergeCell ref="E2:G2"/>
    <mergeCell ref="B3:B4"/>
    <mergeCell ref="C3:C4"/>
    <mergeCell ref="D3:G3"/>
  </mergeCells>
  <phoneticPr fontId="5"/>
  <printOptions horizontalCentered="1"/>
  <pageMargins left="0.39370078740157483" right="0.39370078740157483" top="0.59055118110236227" bottom="0.19685039370078741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C6"/>
  <sheetViews>
    <sheetView view="pageBreakPreview" topLeftCell="B2" zoomScaleNormal="100" zoomScaleSheetLayoutView="100" workbookViewId="0">
      <selection activeCell="F20" sqref="F20:G20"/>
    </sheetView>
  </sheetViews>
  <sheetFormatPr defaultRowHeight="13.5" x14ac:dyDescent="0.15"/>
  <cols>
    <col min="1" max="1" width="4.625" hidden="1" customWidth="1"/>
    <col min="2" max="2" width="25.625" customWidth="1"/>
    <col min="3" max="3" width="21.625" customWidth="1"/>
  </cols>
  <sheetData>
    <row r="1" spans="1:3" ht="24" hidden="1" customHeight="1" x14ac:dyDescent="0.15"/>
    <row r="2" spans="1:3" ht="21" customHeight="1" x14ac:dyDescent="0.15">
      <c r="B2" s="268" t="s">
        <v>130</v>
      </c>
      <c r="C2" s="269"/>
    </row>
    <row r="3" spans="1:3" ht="19.5" customHeight="1" x14ac:dyDescent="0.15">
      <c r="B3" s="29" t="s">
        <v>131</v>
      </c>
      <c r="C3" s="69" t="s">
        <v>176</v>
      </c>
    </row>
    <row r="4" spans="1:3" ht="24.95" customHeight="1" x14ac:dyDescent="0.15">
      <c r="A4" s="3"/>
      <c r="B4" s="65" t="s">
        <v>50</v>
      </c>
      <c r="C4" s="65" t="s">
        <v>103</v>
      </c>
    </row>
    <row r="5" spans="1:3" ht="30" customHeight="1" x14ac:dyDescent="0.15">
      <c r="A5" s="3"/>
      <c r="B5" s="88" t="s">
        <v>271</v>
      </c>
      <c r="C5" s="106">
        <v>178744286</v>
      </c>
    </row>
    <row r="6" spans="1:3" ht="30" customHeight="1" x14ac:dyDescent="0.15">
      <c r="A6" s="3"/>
      <c r="B6" s="66" t="s">
        <v>7</v>
      </c>
      <c r="C6" s="131">
        <f>SUM(C5:C5)</f>
        <v>178744286</v>
      </c>
    </row>
  </sheetData>
  <mergeCells count="1">
    <mergeCell ref="B2:C2"/>
  </mergeCells>
  <phoneticPr fontId="5"/>
  <pageMargins left="0.39370078740157483" right="0.39370078740157483" top="0.59055118110236227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M34"/>
  <sheetViews>
    <sheetView view="pageBreakPreview" topLeftCell="C2" zoomScale="80" zoomScaleNormal="85" zoomScaleSheetLayoutView="80" workbookViewId="0">
      <selection activeCell="F20" sqref="F20:G20"/>
    </sheetView>
  </sheetViews>
  <sheetFormatPr defaultRowHeight="13.5" x14ac:dyDescent="0.15"/>
  <cols>
    <col min="1" max="1" width="4.625" hidden="1" customWidth="1"/>
    <col min="2" max="2" width="6.5" hidden="1" customWidth="1"/>
    <col min="3" max="3" width="36.75" customWidth="1"/>
    <col min="4" max="4" width="17.5" customWidth="1"/>
    <col min="5" max="9" width="15.75" customWidth="1"/>
    <col min="10" max="10" width="16.75" customWidth="1"/>
    <col min="11" max="11" width="15.75" customWidth="1"/>
    <col min="12" max="12" width="16.75" customWidth="1"/>
    <col min="13" max="13" width="16.625" customWidth="1"/>
  </cols>
  <sheetData>
    <row r="1" spans="1:13" ht="45" hidden="1" customHeight="1" x14ac:dyDescent="0.15"/>
    <row r="2" spans="1:13" ht="17.25" x14ac:dyDescent="0.15">
      <c r="A2" s="18"/>
      <c r="B2" s="18"/>
      <c r="C2" s="19" t="s">
        <v>30</v>
      </c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20.100000000000001" customHeight="1" x14ac:dyDescent="0.15">
      <c r="A3" s="3"/>
      <c r="B3" s="3"/>
      <c r="C3" s="20" t="s">
        <v>31</v>
      </c>
      <c r="D3" s="3"/>
      <c r="E3" s="3"/>
      <c r="F3" s="3"/>
      <c r="G3" s="3"/>
      <c r="H3" s="3"/>
      <c r="I3" s="3"/>
      <c r="J3" s="17" t="s">
        <v>166</v>
      </c>
      <c r="K3" s="3"/>
      <c r="L3" s="3"/>
      <c r="M3" s="3"/>
    </row>
    <row r="4" spans="1:13" ht="50.1" customHeight="1" x14ac:dyDescent="0.15">
      <c r="A4" s="21"/>
      <c r="B4" s="21"/>
      <c r="C4" s="22" t="s">
        <v>32</v>
      </c>
      <c r="D4" s="23" t="s">
        <v>33</v>
      </c>
      <c r="E4" s="23" t="s">
        <v>138</v>
      </c>
      <c r="F4" s="23" t="s">
        <v>34</v>
      </c>
      <c r="G4" s="23" t="s">
        <v>139</v>
      </c>
      <c r="H4" s="23" t="s">
        <v>35</v>
      </c>
      <c r="I4" s="23" t="s">
        <v>36</v>
      </c>
      <c r="J4" s="23" t="s">
        <v>37</v>
      </c>
      <c r="K4" s="24"/>
      <c r="L4" s="21"/>
      <c r="M4" s="21"/>
    </row>
    <row r="5" spans="1:13" ht="30" customHeight="1" x14ac:dyDescent="0.15">
      <c r="A5" s="21"/>
      <c r="B5" s="21"/>
      <c r="C5" s="41" t="s">
        <v>208</v>
      </c>
      <c r="D5" s="89"/>
      <c r="E5" s="149"/>
      <c r="F5" s="97">
        <f>D5*E5</f>
        <v>0</v>
      </c>
      <c r="G5" s="96"/>
      <c r="H5" s="97">
        <f>D5*G5</f>
        <v>0</v>
      </c>
      <c r="I5" s="97" t="str">
        <f>IF(F5&gt;0,F5-H5,"")</f>
        <v/>
      </c>
      <c r="J5" s="89"/>
      <c r="K5" s="21"/>
      <c r="L5" s="21"/>
      <c r="M5" s="21"/>
    </row>
    <row r="6" spans="1:13" ht="30" customHeight="1" x14ac:dyDescent="0.15">
      <c r="A6" s="21"/>
      <c r="B6" s="21"/>
      <c r="C6" s="22" t="s">
        <v>7</v>
      </c>
      <c r="D6" s="97">
        <f>SUM(D5)</f>
        <v>0</v>
      </c>
      <c r="E6" s="97">
        <f t="shared" ref="E6:J6" si="0">SUM(E5)</f>
        <v>0</v>
      </c>
      <c r="F6" s="97">
        <f t="shared" si="0"/>
        <v>0</v>
      </c>
      <c r="G6" s="97">
        <f t="shared" si="0"/>
        <v>0</v>
      </c>
      <c r="H6" s="97">
        <f t="shared" si="0"/>
        <v>0</v>
      </c>
      <c r="I6" s="97">
        <f t="shared" si="0"/>
        <v>0</v>
      </c>
      <c r="J6" s="97">
        <f t="shared" si="0"/>
        <v>0</v>
      </c>
      <c r="K6" s="21"/>
      <c r="L6" s="21"/>
      <c r="M6" s="21"/>
    </row>
    <row r="7" spans="1:13" ht="11.1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ht="20.100000000000001" customHeight="1" x14ac:dyDescent="0.15">
      <c r="A8" s="3"/>
      <c r="B8" s="3"/>
      <c r="C8" s="20" t="s">
        <v>134</v>
      </c>
      <c r="D8" s="3"/>
      <c r="E8" s="3"/>
      <c r="F8" s="3"/>
      <c r="G8" s="3"/>
      <c r="H8" s="3"/>
      <c r="I8" s="3"/>
      <c r="J8" s="3"/>
      <c r="K8" s="3"/>
      <c r="L8" s="17" t="s">
        <v>140</v>
      </c>
      <c r="M8" s="3"/>
    </row>
    <row r="9" spans="1:13" ht="50.1" customHeight="1" x14ac:dyDescent="0.15">
      <c r="A9" s="21"/>
      <c r="B9" s="21"/>
      <c r="C9" s="22" t="s">
        <v>38</v>
      </c>
      <c r="D9" s="23" t="s">
        <v>39</v>
      </c>
      <c r="E9" s="23" t="s">
        <v>40</v>
      </c>
      <c r="F9" s="23" t="s">
        <v>41</v>
      </c>
      <c r="G9" s="23" t="s">
        <v>42</v>
      </c>
      <c r="H9" s="23" t="s">
        <v>43</v>
      </c>
      <c r="I9" s="23" t="s">
        <v>44</v>
      </c>
      <c r="J9" s="23" t="s">
        <v>45</v>
      </c>
      <c r="K9" s="23" t="s">
        <v>46</v>
      </c>
      <c r="L9" s="23" t="s">
        <v>37</v>
      </c>
      <c r="M9" s="21"/>
    </row>
    <row r="10" spans="1:13" ht="30" customHeight="1" x14ac:dyDescent="0.15">
      <c r="A10" s="21"/>
      <c r="B10" s="21" t="s">
        <v>251</v>
      </c>
      <c r="C10" s="41" t="s">
        <v>216</v>
      </c>
      <c r="D10" s="89">
        <v>38500000</v>
      </c>
      <c r="E10" s="89">
        <v>44775076</v>
      </c>
      <c r="F10" s="89">
        <v>15815003</v>
      </c>
      <c r="G10" s="97">
        <f>IF(E10&gt;0,E10-F10,"")</f>
        <v>28960073</v>
      </c>
      <c r="H10" s="89">
        <v>70000000</v>
      </c>
      <c r="I10" s="99">
        <f>IF(H10="","",IF(H10=0,0,ROUND((D10/H10) * 100, 5)))</f>
        <v>55</v>
      </c>
      <c r="J10" s="97">
        <f>IF(D10="","",IF(H10=0,0,((G10*ROUND(D10/H10,5)))))</f>
        <v>15928040.15</v>
      </c>
      <c r="K10" s="97">
        <f>D10-J10</f>
        <v>22571959.850000001</v>
      </c>
      <c r="L10" s="89">
        <v>38500000</v>
      </c>
      <c r="M10" s="21"/>
    </row>
    <row r="11" spans="1:13" ht="30" customHeight="1" x14ac:dyDescent="0.15">
      <c r="A11" s="21"/>
      <c r="B11" s="21"/>
      <c r="C11" s="22" t="s">
        <v>7</v>
      </c>
      <c r="D11" s="97">
        <f>SUM(D10:D10)</f>
        <v>38500000</v>
      </c>
      <c r="E11" s="97">
        <f>SUM(E10:E10)</f>
        <v>44775076</v>
      </c>
      <c r="F11" s="97">
        <f>SUM(F10:F10)</f>
        <v>15815003</v>
      </c>
      <c r="G11" s="97">
        <f>SUM(G10:G10)</f>
        <v>28960073</v>
      </c>
      <c r="H11" s="97">
        <f>SUM(H10:H10)</f>
        <v>70000000</v>
      </c>
      <c r="I11" s="98"/>
      <c r="J11" s="97">
        <f>SUM(J10:J10)</f>
        <v>15928040.15</v>
      </c>
      <c r="K11" s="97">
        <f>SUM(K10:K10)</f>
        <v>22571959.850000001</v>
      </c>
      <c r="L11" s="97">
        <f>SUM(L10:L10)</f>
        <v>38500000</v>
      </c>
      <c r="M11" s="21"/>
    </row>
    <row r="12" spans="1:13" x14ac:dyDescent="0.15">
      <c r="A12" s="21"/>
      <c r="B12" s="21"/>
      <c r="C12" s="293" t="s">
        <v>177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</row>
    <row r="13" spans="1:13" ht="12" customHeight="1" x14ac:dyDescent="0.15">
      <c r="A13" s="21"/>
      <c r="B13" s="21"/>
      <c r="C13" s="24"/>
      <c r="D13" s="21"/>
      <c r="E13" s="21"/>
      <c r="F13" s="21"/>
      <c r="G13" s="21"/>
      <c r="H13" s="21"/>
      <c r="I13" s="21"/>
      <c r="J13" s="21"/>
      <c r="K13" s="21"/>
      <c r="L13" s="21"/>
      <c r="M13" s="21"/>
    </row>
    <row r="14" spans="1:13" ht="20.100000000000001" customHeight="1" x14ac:dyDescent="0.15">
      <c r="A14" s="3"/>
      <c r="B14" s="3"/>
      <c r="C14" s="20" t="s">
        <v>135</v>
      </c>
      <c r="D14" s="3"/>
      <c r="E14" s="3"/>
      <c r="F14" s="3"/>
      <c r="G14" s="3"/>
      <c r="H14" s="3"/>
      <c r="I14" s="3"/>
      <c r="J14" s="3"/>
      <c r="K14" s="3"/>
      <c r="L14" s="17"/>
      <c r="M14" s="17" t="s">
        <v>140</v>
      </c>
    </row>
    <row r="15" spans="1:13" ht="50.1" customHeight="1" x14ac:dyDescent="0.15">
      <c r="A15" s="21"/>
      <c r="B15" s="21"/>
      <c r="C15" s="22" t="s">
        <v>38</v>
      </c>
      <c r="D15" s="23" t="s">
        <v>47</v>
      </c>
      <c r="E15" s="23" t="s">
        <v>40</v>
      </c>
      <c r="F15" s="23" t="s">
        <v>41</v>
      </c>
      <c r="G15" s="23" t="s">
        <v>42</v>
      </c>
      <c r="H15" s="23" t="s">
        <v>43</v>
      </c>
      <c r="I15" s="23" t="s">
        <v>44</v>
      </c>
      <c r="J15" s="23" t="s">
        <v>45</v>
      </c>
      <c r="K15" s="23" t="s">
        <v>48</v>
      </c>
      <c r="L15" s="23" t="s">
        <v>49</v>
      </c>
      <c r="M15" s="23" t="s">
        <v>37</v>
      </c>
    </row>
    <row r="16" spans="1:13" ht="30" customHeight="1" x14ac:dyDescent="0.15">
      <c r="A16" s="21"/>
      <c r="B16" s="21" t="s">
        <v>252</v>
      </c>
      <c r="C16" s="41" t="s">
        <v>217</v>
      </c>
      <c r="D16" s="136">
        <v>2438000</v>
      </c>
      <c r="E16" s="89">
        <v>112076348</v>
      </c>
      <c r="F16" s="89">
        <v>32211994</v>
      </c>
      <c r="G16" s="97">
        <f>E16-F16</f>
        <v>79864354</v>
      </c>
      <c r="H16" s="89">
        <v>30004000</v>
      </c>
      <c r="I16" s="99">
        <f>IF(H16="","",IF(H16=0,0,ROUND((D16/H16) * 100, 5)))</f>
        <v>8.1255799999999994</v>
      </c>
      <c r="J16" s="97">
        <f>IF(D16="","",IF(H16=0,0,((G16 * ROUND(D16/H16, 5)))))</f>
        <v>6489777.4060399998</v>
      </c>
      <c r="K16" s="137"/>
      <c r="L16" s="97">
        <f t="shared" ref="L16:L33" si="1">D16-K16</f>
        <v>2438000</v>
      </c>
      <c r="M16" s="89">
        <v>2438000</v>
      </c>
    </row>
    <row r="17" spans="1:13" ht="30" customHeight="1" x14ac:dyDescent="0.15">
      <c r="A17" s="21"/>
      <c r="B17" s="21" t="s">
        <v>252</v>
      </c>
      <c r="C17" s="41" t="s">
        <v>218</v>
      </c>
      <c r="D17" s="136">
        <v>1600000</v>
      </c>
      <c r="E17" s="89">
        <v>206184498</v>
      </c>
      <c r="F17" s="89">
        <v>18440977</v>
      </c>
      <c r="G17" s="97">
        <f t="shared" ref="G17:G31" si="2">E17-F17</f>
        <v>187743521</v>
      </c>
      <c r="H17" s="89">
        <v>100000000</v>
      </c>
      <c r="I17" s="99">
        <f t="shared" ref="I17:I32" si="3">IF(H17="","",IF(H17=0,0,ROUND((D17/H17) * 100, 5)))</f>
        <v>1.6</v>
      </c>
      <c r="J17" s="97">
        <f t="shared" ref="J17:J32" si="4">IF(D17="","",IF(H17=0,0,((G17 * ROUND(D17/H17, 5)))))</f>
        <v>3003896.3360000001</v>
      </c>
      <c r="K17" s="137"/>
      <c r="L17" s="97">
        <f t="shared" si="1"/>
        <v>1600000</v>
      </c>
      <c r="M17" s="89">
        <v>1600000</v>
      </c>
    </row>
    <row r="18" spans="1:13" ht="30" customHeight="1" x14ac:dyDescent="0.15">
      <c r="A18" s="21"/>
      <c r="B18" s="21" t="s">
        <v>252</v>
      </c>
      <c r="C18" s="41" t="s">
        <v>219</v>
      </c>
      <c r="D18" s="136">
        <v>2587000</v>
      </c>
      <c r="E18" s="89" t="s">
        <v>235</v>
      </c>
      <c r="F18" s="89" t="s">
        <v>235</v>
      </c>
      <c r="G18" s="97" t="s">
        <v>235</v>
      </c>
      <c r="H18" s="89" t="s">
        <v>235</v>
      </c>
      <c r="I18" s="99" t="s">
        <v>235</v>
      </c>
      <c r="J18" s="97" t="s">
        <v>235</v>
      </c>
      <c r="K18" s="137"/>
      <c r="L18" s="97">
        <f t="shared" si="1"/>
        <v>2587000</v>
      </c>
      <c r="M18" s="89">
        <v>2587000</v>
      </c>
    </row>
    <row r="19" spans="1:13" ht="30" customHeight="1" x14ac:dyDescent="0.15">
      <c r="A19" s="21"/>
      <c r="B19" s="21" t="s">
        <v>252</v>
      </c>
      <c r="C19" s="41" t="s">
        <v>220</v>
      </c>
      <c r="D19" s="136">
        <v>1390000</v>
      </c>
      <c r="E19" s="89">
        <v>188649080686</v>
      </c>
      <c r="F19" s="89">
        <v>180791266157</v>
      </c>
      <c r="G19" s="97">
        <f t="shared" si="2"/>
        <v>7857814529</v>
      </c>
      <c r="H19" s="89">
        <v>4515580000</v>
      </c>
      <c r="I19" s="99">
        <f t="shared" si="3"/>
        <v>3.0779999999999998E-2</v>
      </c>
      <c r="J19" s="97">
        <f t="shared" si="4"/>
        <v>2435922.5039900001</v>
      </c>
      <c r="K19" s="137"/>
      <c r="L19" s="97">
        <f t="shared" si="1"/>
        <v>1390000</v>
      </c>
      <c r="M19" s="89">
        <v>1390000</v>
      </c>
    </row>
    <row r="20" spans="1:13" ht="30" customHeight="1" x14ac:dyDescent="0.15">
      <c r="A20" s="21"/>
      <c r="B20" s="21" t="s">
        <v>252</v>
      </c>
      <c r="C20" s="41" t="s">
        <v>221</v>
      </c>
      <c r="D20" s="136">
        <v>160000</v>
      </c>
      <c r="E20" s="89">
        <v>7151003753</v>
      </c>
      <c r="F20" s="89">
        <v>632018434</v>
      </c>
      <c r="G20" s="97">
        <f t="shared" si="2"/>
        <v>6518985319</v>
      </c>
      <c r="H20" s="89">
        <v>6348376485</v>
      </c>
      <c r="I20" s="99">
        <f t="shared" si="3"/>
        <v>2.5200000000000001E-3</v>
      </c>
      <c r="J20" s="97">
        <f t="shared" si="4"/>
        <v>195569.55957000001</v>
      </c>
      <c r="K20" s="137"/>
      <c r="L20" s="97">
        <f t="shared" si="1"/>
        <v>160000</v>
      </c>
      <c r="M20" s="89">
        <v>160000</v>
      </c>
    </row>
    <row r="21" spans="1:13" ht="30" customHeight="1" x14ac:dyDescent="0.15">
      <c r="A21" s="21"/>
      <c r="B21" s="21" t="s">
        <v>252</v>
      </c>
      <c r="C21" s="41" t="s">
        <v>222</v>
      </c>
      <c r="D21" s="136">
        <v>100000</v>
      </c>
      <c r="E21" s="89">
        <v>31545040552</v>
      </c>
      <c r="F21" s="89">
        <v>31391972224</v>
      </c>
      <c r="G21" s="97">
        <f t="shared" si="2"/>
        <v>153068328</v>
      </c>
      <c r="H21" s="89">
        <v>681996485</v>
      </c>
      <c r="I21" s="99">
        <f t="shared" si="3"/>
        <v>1.4659999999999999E-2</v>
      </c>
      <c r="J21" s="97">
        <v>22444</v>
      </c>
      <c r="K21" s="137">
        <f>D21-J21</f>
        <v>77556</v>
      </c>
      <c r="L21" s="97">
        <f t="shared" si="1"/>
        <v>22444</v>
      </c>
      <c r="M21" s="89">
        <v>100000</v>
      </c>
    </row>
    <row r="22" spans="1:13" ht="30" customHeight="1" x14ac:dyDescent="0.15">
      <c r="A22" s="21"/>
      <c r="B22" s="21" t="s">
        <v>252</v>
      </c>
      <c r="C22" s="41" t="s">
        <v>223</v>
      </c>
      <c r="D22" s="136">
        <v>6400000</v>
      </c>
      <c r="E22" s="89">
        <v>278948343675</v>
      </c>
      <c r="F22" s="89">
        <v>248273378718</v>
      </c>
      <c r="G22" s="97">
        <f t="shared" si="2"/>
        <v>30674964957</v>
      </c>
      <c r="H22" s="89">
        <v>7818671225</v>
      </c>
      <c r="I22" s="99">
        <f t="shared" si="3"/>
        <v>8.1860000000000002E-2</v>
      </c>
      <c r="J22" s="97">
        <f t="shared" si="4"/>
        <v>25153471.264739998</v>
      </c>
      <c r="K22" s="137"/>
      <c r="L22" s="97">
        <f t="shared" si="1"/>
        <v>6400000</v>
      </c>
      <c r="M22" s="89">
        <v>6400000</v>
      </c>
    </row>
    <row r="23" spans="1:13" ht="30" customHeight="1" x14ac:dyDescent="0.15">
      <c r="A23" s="21"/>
      <c r="B23" s="21" t="s">
        <v>252</v>
      </c>
      <c r="C23" s="41" t="s">
        <v>224</v>
      </c>
      <c r="D23" s="136">
        <v>30000</v>
      </c>
      <c r="E23" s="89">
        <v>38340311136</v>
      </c>
      <c r="F23" s="89">
        <v>32844020371</v>
      </c>
      <c r="G23" s="97">
        <f t="shared" si="2"/>
        <v>5496290765</v>
      </c>
      <c r="H23" s="89">
        <v>683930000</v>
      </c>
      <c r="I23" s="99">
        <f t="shared" si="3"/>
        <v>4.3899999999999998E-3</v>
      </c>
      <c r="J23" s="97">
        <f t="shared" si="4"/>
        <v>219851.6306</v>
      </c>
      <c r="K23" s="137"/>
      <c r="L23" s="97">
        <f t="shared" si="1"/>
        <v>30000</v>
      </c>
      <c r="M23" s="89">
        <v>30000</v>
      </c>
    </row>
    <row r="24" spans="1:13" ht="30" customHeight="1" x14ac:dyDescent="0.15">
      <c r="A24" s="21"/>
      <c r="B24" s="21" t="s">
        <v>252</v>
      </c>
      <c r="C24" s="41" t="s">
        <v>225</v>
      </c>
      <c r="D24" s="136">
        <v>1011000</v>
      </c>
      <c r="E24" s="89">
        <v>2704551312</v>
      </c>
      <c r="F24" s="89">
        <v>1997489870</v>
      </c>
      <c r="G24" s="97">
        <f t="shared" si="2"/>
        <v>707061442</v>
      </c>
      <c r="H24" s="89">
        <v>537509444</v>
      </c>
      <c r="I24" s="99">
        <f t="shared" si="3"/>
        <v>0.18809000000000001</v>
      </c>
      <c r="J24" s="97">
        <f t="shared" si="4"/>
        <v>1329275.5109599999</v>
      </c>
      <c r="K24" s="137"/>
      <c r="L24" s="97">
        <f t="shared" si="1"/>
        <v>1011000</v>
      </c>
      <c r="M24" s="89">
        <v>1011000</v>
      </c>
    </row>
    <row r="25" spans="1:13" ht="30" customHeight="1" x14ac:dyDescent="0.15">
      <c r="A25" s="21"/>
      <c r="B25" s="21" t="s">
        <v>252</v>
      </c>
      <c r="C25" s="41" t="s">
        <v>226</v>
      </c>
      <c r="D25" s="136">
        <v>2334000</v>
      </c>
      <c r="E25" s="89">
        <v>2900031489</v>
      </c>
      <c r="F25" s="89">
        <v>111525288</v>
      </c>
      <c r="G25" s="97">
        <f t="shared" si="2"/>
        <v>2788506201</v>
      </c>
      <c r="H25" s="89">
        <v>537509444</v>
      </c>
      <c r="I25" s="99">
        <f t="shared" si="3"/>
        <v>0.43421999999999999</v>
      </c>
      <c r="J25" s="97">
        <f t="shared" si="4"/>
        <v>12102116.91234</v>
      </c>
      <c r="K25" s="137"/>
      <c r="L25" s="97">
        <f t="shared" si="1"/>
        <v>2334000</v>
      </c>
      <c r="M25" s="89">
        <v>2334000</v>
      </c>
    </row>
    <row r="26" spans="1:13" ht="30" customHeight="1" x14ac:dyDescent="0.15">
      <c r="A26" s="21"/>
      <c r="B26" s="21" t="s">
        <v>252</v>
      </c>
      <c r="C26" s="41" t="s">
        <v>227</v>
      </c>
      <c r="D26" s="136">
        <v>150000</v>
      </c>
      <c r="E26" s="89">
        <v>597681304</v>
      </c>
      <c r="F26" s="89">
        <v>6984021</v>
      </c>
      <c r="G26" s="97">
        <f t="shared" si="2"/>
        <v>590697283</v>
      </c>
      <c r="H26" s="89">
        <v>572851822</v>
      </c>
      <c r="I26" s="99">
        <f t="shared" si="3"/>
        <v>2.6179999999999998E-2</v>
      </c>
      <c r="J26" s="97">
        <f t="shared" si="4"/>
        <v>153581.29358</v>
      </c>
      <c r="K26" s="137"/>
      <c r="L26" s="97">
        <f t="shared" si="1"/>
        <v>150000</v>
      </c>
      <c r="M26" s="89">
        <v>150000</v>
      </c>
    </row>
    <row r="27" spans="1:13" ht="30" customHeight="1" x14ac:dyDescent="0.15">
      <c r="A27" s="21"/>
      <c r="B27" s="21" t="s">
        <v>252</v>
      </c>
      <c r="C27" s="41" t="s">
        <v>228</v>
      </c>
      <c r="D27" s="136">
        <v>34000</v>
      </c>
      <c r="E27" s="89">
        <v>3191461597</v>
      </c>
      <c r="F27" s="89">
        <v>737257831</v>
      </c>
      <c r="G27" s="97">
        <f t="shared" si="2"/>
        <v>2454203766</v>
      </c>
      <c r="H27" s="89">
        <v>412600000</v>
      </c>
      <c r="I27" s="99">
        <f t="shared" si="3"/>
        <v>8.2400000000000008E-3</v>
      </c>
      <c r="J27" s="97">
        <f t="shared" si="4"/>
        <v>196336.30128000001</v>
      </c>
      <c r="K27" s="137"/>
      <c r="L27" s="97">
        <f t="shared" si="1"/>
        <v>34000</v>
      </c>
      <c r="M27" s="89">
        <v>34000</v>
      </c>
    </row>
    <row r="28" spans="1:13" ht="30" customHeight="1" x14ac:dyDescent="0.15">
      <c r="A28" s="21"/>
      <c r="B28" s="21" t="s">
        <v>252</v>
      </c>
      <c r="C28" s="41" t="s">
        <v>229</v>
      </c>
      <c r="D28" s="136">
        <v>323000</v>
      </c>
      <c r="E28" s="89">
        <v>577215539</v>
      </c>
      <c r="F28" s="89">
        <v>2200223</v>
      </c>
      <c r="G28" s="97">
        <f t="shared" si="2"/>
        <v>575015316</v>
      </c>
      <c r="H28" s="89">
        <v>48320000</v>
      </c>
      <c r="I28" s="99">
        <f t="shared" si="3"/>
        <v>0.66846000000000005</v>
      </c>
      <c r="J28" s="97">
        <f t="shared" si="4"/>
        <v>3841102.3108800002</v>
      </c>
      <c r="K28" s="137"/>
      <c r="L28" s="97">
        <f t="shared" si="1"/>
        <v>323000</v>
      </c>
      <c r="M28" s="89">
        <v>323000</v>
      </c>
    </row>
    <row r="29" spans="1:13" ht="30" customHeight="1" x14ac:dyDescent="0.15">
      <c r="A29" s="21"/>
      <c r="B29" s="21" t="s">
        <v>252</v>
      </c>
      <c r="C29" s="41" t="s">
        <v>230</v>
      </c>
      <c r="D29" s="136">
        <v>1100000</v>
      </c>
      <c r="E29" s="89">
        <v>3225791715</v>
      </c>
      <c r="F29" s="89">
        <v>2112307</v>
      </c>
      <c r="G29" s="97">
        <f t="shared" si="2"/>
        <v>3223679408</v>
      </c>
      <c r="H29" s="89">
        <v>121570000</v>
      </c>
      <c r="I29" s="99">
        <f t="shared" si="3"/>
        <v>0.90483000000000002</v>
      </c>
      <c r="J29" s="97">
        <f t="shared" si="4"/>
        <v>29174298.642400004</v>
      </c>
      <c r="K29" s="137"/>
      <c r="L29" s="97">
        <f t="shared" si="1"/>
        <v>1100000</v>
      </c>
      <c r="M29" s="89">
        <v>1100000</v>
      </c>
    </row>
    <row r="30" spans="1:13" ht="30" customHeight="1" x14ac:dyDescent="0.15">
      <c r="A30" s="21"/>
      <c r="B30" s="21" t="s">
        <v>252</v>
      </c>
      <c r="C30" s="41" t="s">
        <v>231</v>
      </c>
      <c r="D30" s="136">
        <v>4950000</v>
      </c>
      <c r="E30" s="89">
        <v>150019726</v>
      </c>
      <c r="F30" s="89">
        <v>3222392</v>
      </c>
      <c r="G30" s="97">
        <f t="shared" si="2"/>
        <v>146797334</v>
      </c>
      <c r="H30" s="89">
        <v>99000000</v>
      </c>
      <c r="I30" s="99">
        <f t="shared" si="3"/>
        <v>5</v>
      </c>
      <c r="J30" s="97">
        <f t="shared" si="4"/>
        <v>7339866.7000000002</v>
      </c>
      <c r="K30" s="137"/>
      <c r="L30" s="97">
        <f t="shared" si="1"/>
        <v>4950000</v>
      </c>
      <c r="M30" s="89">
        <v>4950000</v>
      </c>
    </row>
    <row r="31" spans="1:13" ht="30" customHeight="1" x14ac:dyDescent="0.15">
      <c r="A31" s="21"/>
      <c r="B31" s="21" t="s">
        <v>252</v>
      </c>
      <c r="C31" s="41" t="s">
        <v>232</v>
      </c>
      <c r="D31" s="136">
        <v>5000</v>
      </c>
      <c r="E31" s="89">
        <v>8178095889</v>
      </c>
      <c r="F31" s="89">
        <v>2060683413</v>
      </c>
      <c r="G31" s="97">
        <f t="shared" si="2"/>
        <v>6117412476</v>
      </c>
      <c r="H31" s="89">
        <v>6000000</v>
      </c>
      <c r="I31" s="99">
        <f t="shared" si="3"/>
        <v>8.3330000000000001E-2</v>
      </c>
      <c r="J31" s="97">
        <f t="shared" si="4"/>
        <v>5077452.3550800001</v>
      </c>
      <c r="K31" s="137"/>
      <c r="L31" s="97">
        <f t="shared" si="1"/>
        <v>5000</v>
      </c>
      <c r="M31" s="89">
        <v>5000</v>
      </c>
    </row>
    <row r="32" spans="1:13" ht="30" customHeight="1" x14ac:dyDescent="0.15">
      <c r="A32" s="21"/>
      <c r="B32" s="21" t="s">
        <v>252</v>
      </c>
      <c r="C32" s="41" t="s">
        <v>233</v>
      </c>
      <c r="D32" s="136">
        <v>500000</v>
      </c>
      <c r="E32" s="89">
        <v>24589199000000</v>
      </c>
      <c r="F32" s="89">
        <v>24294008000000</v>
      </c>
      <c r="G32" s="97">
        <f t="shared" ref="G32" si="5">E32-F32</f>
        <v>295191000000</v>
      </c>
      <c r="H32" s="89">
        <v>16602000000</v>
      </c>
      <c r="I32" s="99">
        <f t="shared" si="3"/>
        <v>3.0100000000000001E-3</v>
      </c>
      <c r="J32" s="97">
        <f t="shared" si="4"/>
        <v>8855730</v>
      </c>
      <c r="K32" s="137"/>
      <c r="L32" s="97">
        <f t="shared" si="1"/>
        <v>500000</v>
      </c>
      <c r="M32" s="89">
        <v>500000</v>
      </c>
    </row>
    <row r="33" spans="1:13" ht="30" customHeight="1" x14ac:dyDescent="0.15">
      <c r="A33" s="21"/>
      <c r="B33" s="21" t="s">
        <v>252</v>
      </c>
      <c r="C33" s="41" t="s">
        <v>234</v>
      </c>
      <c r="D33" s="136">
        <v>6582000</v>
      </c>
      <c r="E33" s="89" t="s">
        <v>235</v>
      </c>
      <c r="F33" s="89" t="s">
        <v>235</v>
      </c>
      <c r="G33" s="97" t="s">
        <v>235</v>
      </c>
      <c r="H33" s="89" t="s">
        <v>235</v>
      </c>
      <c r="I33" s="99" t="s">
        <v>235</v>
      </c>
      <c r="J33" s="97" t="s">
        <v>235</v>
      </c>
      <c r="K33" s="137"/>
      <c r="L33" s="97">
        <f t="shared" si="1"/>
        <v>6582000</v>
      </c>
      <c r="M33" s="89">
        <v>6582000</v>
      </c>
    </row>
    <row r="34" spans="1:13" ht="30" customHeight="1" x14ac:dyDescent="0.15">
      <c r="A34" s="21"/>
      <c r="B34" s="21"/>
      <c r="C34" s="22" t="s">
        <v>7</v>
      </c>
      <c r="D34" s="97">
        <f>SUM(D16:D33)</f>
        <v>31694000</v>
      </c>
      <c r="E34" s="97">
        <f>SUM(E16:E33)</f>
        <v>25155675889219</v>
      </c>
      <c r="F34" s="97">
        <f>SUM(F16:F33)</f>
        <v>24792912784220</v>
      </c>
      <c r="G34" s="97">
        <f>SUM(G16:G33)</f>
        <v>362763104999</v>
      </c>
      <c r="H34" s="97">
        <f>SUM(H16:H33)</f>
        <v>39115918905</v>
      </c>
      <c r="I34" s="98"/>
      <c r="J34" s="97">
        <f>SUM(J16:J33)</f>
        <v>105590692.72746</v>
      </c>
      <c r="K34" s="138">
        <f>SUM(K16:K33)</f>
        <v>77556</v>
      </c>
      <c r="L34" s="97">
        <f>SUM(L16:L33)</f>
        <v>31616444</v>
      </c>
      <c r="M34" s="97">
        <f>SUM(M16:M33)</f>
        <v>31694000</v>
      </c>
    </row>
  </sheetData>
  <phoneticPr fontId="5"/>
  <printOptions horizontalCentered="1"/>
  <pageMargins left="0.39370078740157483" right="0.39370078740157483" top="0.59055118110236227" bottom="0.19685039370078741" header="0.31496062992125984" footer="0.31496062992125984"/>
  <pageSetup paperSize="9" scale="61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H12"/>
  <sheetViews>
    <sheetView view="pageBreakPreview" topLeftCell="B2" zoomScaleNormal="100" zoomScaleSheetLayoutView="100" workbookViewId="0">
      <selection activeCell="F20" sqref="F20:G20"/>
    </sheetView>
  </sheetViews>
  <sheetFormatPr defaultRowHeight="13.5" x14ac:dyDescent="0.15"/>
  <cols>
    <col min="1" max="1" width="4.625" hidden="1" customWidth="1"/>
    <col min="2" max="2" width="40.625" customWidth="1"/>
    <col min="3" max="8" width="15.625" customWidth="1"/>
  </cols>
  <sheetData>
    <row r="1" spans="1:8" ht="45" hidden="1" customHeight="1" x14ac:dyDescent="0.15"/>
    <row r="2" spans="1:8" ht="18.75" customHeight="1" x14ac:dyDescent="0.15">
      <c r="A2" s="3"/>
      <c r="B2" s="139" t="s">
        <v>175</v>
      </c>
      <c r="C2" s="25"/>
      <c r="D2" s="25"/>
      <c r="E2" s="25"/>
      <c r="F2" s="25"/>
      <c r="G2" s="25"/>
      <c r="H2" s="47" t="s">
        <v>174</v>
      </c>
    </row>
    <row r="3" spans="1:8" s="1" customFormat="1" ht="17.45" customHeight="1" x14ac:dyDescent="0.15">
      <c r="A3" s="21"/>
      <c r="B3" s="202" t="s">
        <v>50</v>
      </c>
      <c r="C3" s="203" t="s">
        <v>5</v>
      </c>
      <c r="D3" s="203" t="s">
        <v>3</v>
      </c>
      <c r="E3" s="203" t="s">
        <v>1</v>
      </c>
      <c r="F3" s="203" t="s">
        <v>2</v>
      </c>
      <c r="G3" s="205" t="s">
        <v>136</v>
      </c>
      <c r="H3" s="200" t="s">
        <v>51</v>
      </c>
    </row>
    <row r="4" spans="1:8" s="26" customFormat="1" ht="17.45" customHeight="1" x14ac:dyDescent="0.15">
      <c r="A4" s="24"/>
      <c r="B4" s="202"/>
      <c r="C4" s="204"/>
      <c r="D4" s="204"/>
      <c r="E4" s="204"/>
      <c r="F4" s="204"/>
      <c r="G4" s="206"/>
      <c r="H4" s="201"/>
    </row>
    <row r="5" spans="1:8" s="1" customFormat="1" ht="30" customHeight="1" x14ac:dyDescent="0.15">
      <c r="A5" s="21" t="s">
        <v>195</v>
      </c>
      <c r="B5" s="41" t="s">
        <v>209</v>
      </c>
      <c r="C5" s="157">
        <v>634109869</v>
      </c>
      <c r="D5" s="157">
        <v>597597286</v>
      </c>
      <c r="E5" s="157">
        <v>0</v>
      </c>
      <c r="F5" s="157">
        <v>0</v>
      </c>
      <c r="G5" s="101">
        <f t="shared" ref="G5:G11" si="0">SUM(C5:F5)</f>
        <v>1231707155</v>
      </c>
      <c r="H5" s="100">
        <v>1231707155</v>
      </c>
    </row>
    <row r="6" spans="1:8" s="1" customFormat="1" ht="30" customHeight="1" x14ac:dyDescent="0.15">
      <c r="A6" s="21" t="s">
        <v>196</v>
      </c>
      <c r="B6" s="41" t="s">
        <v>212</v>
      </c>
      <c r="C6" s="157">
        <f>51619297+7799</f>
        <v>51627096</v>
      </c>
      <c r="D6" s="157">
        <v>0</v>
      </c>
      <c r="E6" s="157">
        <v>0</v>
      </c>
      <c r="F6" s="157">
        <v>0</v>
      </c>
      <c r="G6" s="101">
        <f t="shared" si="0"/>
        <v>51627096</v>
      </c>
      <c r="H6" s="100">
        <v>51627096</v>
      </c>
    </row>
    <row r="7" spans="1:8" s="1" customFormat="1" ht="30" customHeight="1" x14ac:dyDescent="0.15">
      <c r="A7" s="21" t="s">
        <v>276</v>
      </c>
      <c r="B7" s="41" t="s">
        <v>215</v>
      </c>
      <c r="C7" s="157">
        <v>9121487</v>
      </c>
      <c r="D7" s="157">
        <v>0</v>
      </c>
      <c r="E7" s="157">
        <v>0</v>
      </c>
      <c r="F7" s="157">
        <v>42246000</v>
      </c>
      <c r="G7" s="101">
        <f t="shared" si="0"/>
        <v>51367487</v>
      </c>
      <c r="H7" s="100">
        <v>51367487</v>
      </c>
    </row>
    <row r="8" spans="1:8" s="1" customFormat="1" ht="30" customHeight="1" x14ac:dyDescent="0.15">
      <c r="A8" s="21" t="s">
        <v>276</v>
      </c>
      <c r="B8" s="41" t="s">
        <v>236</v>
      </c>
      <c r="C8" s="100">
        <v>173956786</v>
      </c>
      <c r="D8" s="100">
        <v>0</v>
      </c>
      <c r="E8" s="100">
        <v>0</v>
      </c>
      <c r="F8" s="100">
        <v>0</v>
      </c>
      <c r="G8" s="101">
        <f t="shared" si="0"/>
        <v>173956786</v>
      </c>
      <c r="H8" s="100">
        <v>173956786</v>
      </c>
    </row>
    <row r="9" spans="1:8" s="1" customFormat="1" ht="30" customHeight="1" x14ac:dyDescent="0.15">
      <c r="A9" s="21" t="s">
        <v>276</v>
      </c>
      <c r="B9" s="41" t="s">
        <v>214</v>
      </c>
      <c r="C9" s="100">
        <f>13551468+4743</f>
        <v>13556211</v>
      </c>
      <c r="D9" s="100">
        <v>0</v>
      </c>
      <c r="E9" s="100">
        <v>67885000</v>
      </c>
      <c r="F9" s="100">
        <v>0</v>
      </c>
      <c r="G9" s="101">
        <f>SUM(C9:F9)</f>
        <v>81441211</v>
      </c>
      <c r="H9" s="100">
        <v>81441211</v>
      </c>
    </row>
    <row r="10" spans="1:8" s="1" customFormat="1" ht="30" customHeight="1" x14ac:dyDescent="0.15">
      <c r="A10" s="21" t="s">
        <v>276</v>
      </c>
      <c r="B10" s="41" t="s">
        <v>237</v>
      </c>
      <c r="C10" s="100">
        <f>43811044+15334</f>
        <v>43826378</v>
      </c>
      <c r="D10" s="100">
        <v>0</v>
      </c>
      <c r="E10" s="100">
        <v>0</v>
      </c>
      <c r="F10" s="100">
        <v>0</v>
      </c>
      <c r="G10" s="101">
        <f t="shared" si="0"/>
        <v>43826378</v>
      </c>
      <c r="H10" s="100">
        <v>43826378</v>
      </c>
    </row>
    <row r="11" spans="1:8" s="1" customFormat="1" ht="30" customHeight="1" x14ac:dyDescent="0.15">
      <c r="A11" s="21" t="s">
        <v>276</v>
      </c>
      <c r="B11" s="41" t="s">
        <v>213</v>
      </c>
      <c r="C11" s="100">
        <f>4379665+42252210+115-10000000</f>
        <v>36631990</v>
      </c>
      <c r="D11" s="100">
        <v>0</v>
      </c>
      <c r="E11" s="100">
        <v>0</v>
      </c>
      <c r="F11" s="100">
        <v>0</v>
      </c>
      <c r="G11" s="101">
        <f t="shared" si="0"/>
        <v>36631990</v>
      </c>
      <c r="H11" s="100">
        <v>36631990</v>
      </c>
    </row>
    <row r="12" spans="1:8" s="1" customFormat="1" ht="30" customHeight="1" x14ac:dyDescent="0.15">
      <c r="A12" s="21"/>
      <c r="B12" s="40" t="s">
        <v>7</v>
      </c>
      <c r="C12" s="102">
        <f t="shared" ref="C12:H12" si="1">SUM(C5:C11)</f>
        <v>962829817</v>
      </c>
      <c r="D12" s="102">
        <f t="shared" si="1"/>
        <v>597597286</v>
      </c>
      <c r="E12" s="102">
        <f t="shared" si="1"/>
        <v>67885000</v>
      </c>
      <c r="F12" s="102">
        <f t="shared" si="1"/>
        <v>42246000</v>
      </c>
      <c r="G12" s="102">
        <f t="shared" si="1"/>
        <v>1670558103</v>
      </c>
      <c r="H12" s="102">
        <f t="shared" si="1"/>
        <v>1670558103</v>
      </c>
    </row>
  </sheetData>
  <mergeCells count="7">
    <mergeCell ref="H3:H4"/>
    <mergeCell ref="B3:B4"/>
    <mergeCell ref="C3:C4"/>
    <mergeCell ref="D3:D4"/>
    <mergeCell ref="E3:E4"/>
    <mergeCell ref="F3:F4"/>
    <mergeCell ref="G3:G4"/>
  </mergeCells>
  <phoneticPr fontId="5"/>
  <printOptions horizontalCentered="1"/>
  <pageMargins left="0.39370078740157483" right="0.39370078740157483" top="0.59055118110236227" bottom="0.19685039370078741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theme="1" tint="0.499984740745262"/>
  </sheetPr>
  <dimension ref="A1:I18"/>
  <sheetViews>
    <sheetView view="pageBreakPreview" topLeftCell="B2" zoomScale="70" zoomScaleNormal="100" zoomScaleSheetLayoutView="70" workbookViewId="0">
      <selection activeCell="F20" sqref="F20:G20"/>
    </sheetView>
  </sheetViews>
  <sheetFormatPr defaultRowHeight="13.5" x14ac:dyDescent="0.15"/>
  <cols>
    <col min="1" max="1" width="4.625" hidden="1" customWidth="1"/>
    <col min="2" max="2" width="40.625" customWidth="1"/>
    <col min="3" max="7" width="18.625" customWidth="1"/>
  </cols>
  <sheetData>
    <row r="1" spans="2:9" ht="45" hidden="1" customHeight="1" x14ac:dyDescent="0.15"/>
    <row r="2" spans="2:9" ht="19.5" customHeight="1" x14ac:dyDescent="0.15">
      <c r="B2" s="46" t="s">
        <v>56</v>
      </c>
      <c r="C2" s="27"/>
      <c r="D2" s="27"/>
      <c r="E2" s="27"/>
      <c r="F2" s="27"/>
      <c r="G2" s="27" t="s">
        <v>176</v>
      </c>
      <c r="H2" s="2"/>
      <c r="I2" s="2"/>
    </row>
    <row r="3" spans="2:9" s="1" customFormat="1" ht="21" customHeight="1" x14ac:dyDescent="0.15">
      <c r="B3" s="207" t="s">
        <v>52</v>
      </c>
      <c r="C3" s="209" t="s">
        <v>4</v>
      </c>
      <c r="D3" s="210"/>
      <c r="E3" s="209" t="s">
        <v>6</v>
      </c>
      <c r="F3" s="210"/>
      <c r="G3" s="207" t="s">
        <v>53</v>
      </c>
    </row>
    <row r="4" spans="2:9" s="1" customFormat="1" ht="30.75" customHeight="1" x14ac:dyDescent="0.15">
      <c r="B4" s="208"/>
      <c r="C4" s="39" t="s">
        <v>54</v>
      </c>
      <c r="D4" s="28" t="s">
        <v>55</v>
      </c>
      <c r="E4" s="39" t="s">
        <v>54</v>
      </c>
      <c r="F4" s="28" t="s">
        <v>55</v>
      </c>
      <c r="G4" s="208"/>
    </row>
    <row r="5" spans="2:9" s="1" customFormat="1" ht="20.100000000000001" customHeight="1" x14ac:dyDescent="0.15">
      <c r="B5" s="150" t="s">
        <v>186</v>
      </c>
      <c r="C5" s="103"/>
      <c r="D5" s="103"/>
      <c r="E5" s="103"/>
      <c r="F5" s="103"/>
      <c r="G5" s="104"/>
    </row>
    <row r="6" spans="2:9" s="1" customFormat="1" ht="20.100000000000001" customHeight="1" x14ac:dyDescent="0.15">
      <c r="B6" s="150" t="s">
        <v>187</v>
      </c>
      <c r="C6" s="103"/>
      <c r="D6" s="103"/>
      <c r="E6" s="103"/>
      <c r="F6" s="103"/>
      <c r="G6" s="104"/>
    </row>
    <row r="7" spans="2:9" s="1" customFormat="1" ht="20.100000000000001" customHeight="1" x14ac:dyDescent="0.15">
      <c r="B7" s="151" t="s">
        <v>188</v>
      </c>
      <c r="C7" s="103"/>
      <c r="D7" s="103"/>
      <c r="E7" s="103"/>
      <c r="F7" s="103"/>
      <c r="G7" s="104"/>
    </row>
    <row r="8" spans="2:9" s="1" customFormat="1" ht="20.100000000000001" customHeight="1" x14ac:dyDescent="0.15">
      <c r="B8" s="150" t="s">
        <v>187</v>
      </c>
      <c r="C8" s="103"/>
      <c r="D8" s="103"/>
      <c r="E8" s="103"/>
      <c r="F8" s="103"/>
      <c r="G8" s="104"/>
    </row>
    <row r="9" spans="2:9" s="1" customFormat="1" ht="20.100000000000001" customHeight="1" x14ac:dyDescent="0.15">
      <c r="B9" s="151" t="s">
        <v>189</v>
      </c>
      <c r="C9" s="103"/>
      <c r="D9" s="103"/>
      <c r="E9" s="103"/>
      <c r="F9" s="103"/>
      <c r="G9" s="104"/>
    </row>
    <row r="10" spans="2:9" s="1" customFormat="1" ht="20.100000000000001" customHeight="1" x14ac:dyDescent="0.15">
      <c r="B10" s="150" t="s">
        <v>187</v>
      </c>
      <c r="C10" s="103"/>
      <c r="D10" s="103"/>
      <c r="E10" s="103"/>
      <c r="F10" s="103"/>
      <c r="G10" s="104"/>
    </row>
    <row r="11" spans="2:9" s="1" customFormat="1" ht="20.100000000000001" customHeight="1" x14ac:dyDescent="0.15">
      <c r="B11" s="151" t="s">
        <v>190</v>
      </c>
      <c r="C11" s="103"/>
      <c r="D11" s="103"/>
      <c r="E11" s="103"/>
      <c r="F11" s="103"/>
      <c r="G11" s="104"/>
    </row>
    <row r="12" spans="2:9" s="1" customFormat="1" ht="20.100000000000001" customHeight="1" x14ac:dyDescent="0.15">
      <c r="B12" s="150" t="s">
        <v>187</v>
      </c>
      <c r="C12" s="103"/>
      <c r="D12" s="103"/>
      <c r="E12" s="103"/>
      <c r="F12" s="103"/>
      <c r="G12" s="104"/>
    </row>
    <row r="13" spans="2:9" s="1" customFormat="1" ht="20.100000000000001" customHeight="1" x14ac:dyDescent="0.15">
      <c r="B13" s="151" t="s">
        <v>191</v>
      </c>
      <c r="C13" s="103"/>
      <c r="D13" s="103"/>
      <c r="E13" s="103"/>
      <c r="F13" s="103"/>
      <c r="G13" s="104"/>
    </row>
    <row r="14" spans="2:9" s="1" customFormat="1" ht="20.100000000000001" customHeight="1" x14ac:dyDescent="0.15">
      <c r="B14" s="150" t="s">
        <v>187</v>
      </c>
      <c r="C14" s="103"/>
      <c r="D14" s="103"/>
      <c r="E14" s="103"/>
      <c r="F14" s="103"/>
      <c r="G14" s="104"/>
    </row>
    <row r="15" spans="2:9" s="1" customFormat="1" ht="20.100000000000001" customHeight="1" x14ac:dyDescent="0.15">
      <c r="B15" s="151" t="s">
        <v>192</v>
      </c>
      <c r="C15" s="103"/>
      <c r="D15" s="103"/>
      <c r="E15" s="103"/>
      <c r="F15" s="103"/>
      <c r="G15" s="104"/>
    </row>
    <row r="16" spans="2:9" s="1" customFormat="1" ht="20.100000000000001" customHeight="1" x14ac:dyDescent="0.15">
      <c r="B16" s="150" t="s">
        <v>187</v>
      </c>
      <c r="C16" s="103"/>
      <c r="D16" s="103"/>
      <c r="E16" s="103"/>
      <c r="F16" s="103"/>
      <c r="G16" s="104"/>
    </row>
    <row r="17" spans="2:7" s="1" customFormat="1" ht="20.100000000000001" customHeight="1" x14ac:dyDescent="0.15">
      <c r="B17" s="39" t="s">
        <v>7</v>
      </c>
      <c r="C17" s="102">
        <f>SUM(C5:C16)</f>
        <v>0</v>
      </c>
      <c r="D17" s="102">
        <f>SUM(D5:D16)</f>
        <v>0</v>
      </c>
      <c r="E17" s="102">
        <f>SUM(E5:E16)</f>
        <v>0</v>
      </c>
      <c r="F17" s="102">
        <f>SUM(F5:F16)</f>
        <v>0</v>
      </c>
      <c r="G17" s="102">
        <f>SUM(G5:G16)</f>
        <v>0</v>
      </c>
    </row>
    <row r="18" spans="2:7" x14ac:dyDescent="0.15">
      <c r="B18" s="3"/>
      <c r="C18" s="14"/>
      <c r="D18" s="14"/>
      <c r="E18" s="14"/>
      <c r="F18" s="14"/>
      <c r="G18" s="14"/>
    </row>
  </sheetData>
  <mergeCells count="4">
    <mergeCell ref="B3:B4"/>
    <mergeCell ref="C3:D3"/>
    <mergeCell ref="E3:F3"/>
    <mergeCell ref="G3:G4"/>
  </mergeCells>
  <phoneticPr fontId="5"/>
  <printOptions horizontalCentered="1"/>
  <pageMargins left="0.39370078740157483" right="0.39370078740157483" top="0.59055118110236227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J20"/>
  <sheetViews>
    <sheetView view="pageBreakPreview" topLeftCell="B2" zoomScale="80" zoomScaleNormal="100" zoomScaleSheetLayoutView="80" workbookViewId="0">
      <selection activeCell="F20" sqref="F20:G20"/>
    </sheetView>
  </sheetViews>
  <sheetFormatPr defaultRowHeight="13.5" x14ac:dyDescent="0.15"/>
  <cols>
    <col min="1" max="1" width="4.625" hidden="1" customWidth="1"/>
    <col min="2" max="2" width="26.625" customWidth="1"/>
    <col min="3" max="4" width="18.625" customWidth="1"/>
    <col min="5" max="5" width="3.5" customWidth="1"/>
    <col min="6" max="6" width="26.625" customWidth="1"/>
    <col min="7" max="8" width="18.625" customWidth="1"/>
    <col min="9" max="9" width="11.375" customWidth="1"/>
  </cols>
  <sheetData>
    <row r="1" spans="2:8" ht="45" hidden="1" customHeight="1" x14ac:dyDescent="0.15"/>
    <row r="2" spans="2:8" ht="19.5" customHeight="1" x14ac:dyDescent="0.15">
      <c r="B2" s="30" t="s">
        <v>57</v>
      </c>
      <c r="C2" s="2"/>
      <c r="D2" s="7" t="s">
        <v>166</v>
      </c>
      <c r="E2" s="2"/>
      <c r="F2" s="29" t="s">
        <v>58</v>
      </c>
      <c r="G2" s="2"/>
      <c r="H2" s="7" t="s">
        <v>140</v>
      </c>
    </row>
    <row r="3" spans="2:8" s="1" customFormat="1" ht="24.95" customHeight="1" x14ac:dyDescent="0.15">
      <c r="B3" s="39" t="s">
        <v>52</v>
      </c>
      <c r="C3" s="39" t="s">
        <v>59</v>
      </c>
      <c r="D3" s="59" t="s">
        <v>60</v>
      </c>
      <c r="F3" s="39" t="s">
        <v>52</v>
      </c>
      <c r="G3" s="39" t="s">
        <v>59</v>
      </c>
      <c r="H3" s="59" t="s">
        <v>60</v>
      </c>
    </row>
    <row r="4" spans="2:8" s="1" customFormat="1" ht="16.149999999999999" customHeight="1" x14ac:dyDescent="0.15">
      <c r="B4" s="60" t="s">
        <v>61</v>
      </c>
      <c r="C4" s="105"/>
      <c r="D4" s="105"/>
      <c r="F4" s="60" t="s">
        <v>61</v>
      </c>
      <c r="G4" s="105"/>
      <c r="H4" s="105"/>
    </row>
    <row r="5" spans="2:8" s="1" customFormat="1" ht="16.149999999999999" customHeight="1" x14ac:dyDescent="0.15">
      <c r="B5" s="62" t="str">
        <f>貸付金!B16</f>
        <v>　なし</v>
      </c>
      <c r="C5" s="108"/>
      <c r="D5" s="108"/>
      <c r="F5" s="62" t="str">
        <f>B5</f>
        <v>　なし</v>
      </c>
      <c r="G5" s="108"/>
      <c r="H5" s="108"/>
    </row>
    <row r="6" spans="2:8" s="1" customFormat="1" ht="20.100000000000001" customHeight="1" thickBot="1" x14ac:dyDescent="0.2">
      <c r="B6" s="61" t="s">
        <v>62</v>
      </c>
      <c r="C6" s="107">
        <f>SUM(C5)</f>
        <v>0</v>
      </c>
      <c r="D6" s="107">
        <f>SUM(D5)</f>
        <v>0</v>
      </c>
      <c r="F6" s="61" t="s">
        <v>62</v>
      </c>
      <c r="G6" s="107">
        <f t="shared" ref="G6:H6" si="0">SUM(G5)</f>
        <v>0</v>
      </c>
      <c r="H6" s="107">
        <f t="shared" si="0"/>
        <v>0</v>
      </c>
    </row>
    <row r="7" spans="2:8" s="1" customFormat="1" ht="16.149999999999999" customHeight="1" thickTop="1" x14ac:dyDescent="0.15">
      <c r="B7" s="62" t="s">
        <v>63</v>
      </c>
      <c r="C7" s="108"/>
      <c r="D7" s="108"/>
      <c r="F7" s="62" t="s">
        <v>63</v>
      </c>
      <c r="G7" s="108"/>
      <c r="H7" s="108"/>
    </row>
    <row r="8" spans="2:8" s="1" customFormat="1" ht="18" customHeight="1" x14ac:dyDescent="0.15">
      <c r="B8" s="92" t="s">
        <v>167</v>
      </c>
      <c r="C8" s="109"/>
      <c r="D8" s="109"/>
      <c r="F8" s="92" t="str">
        <f t="shared" ref="F8" si="1">B8</f>
        <v>税等未収金</v>
      </c>
      <c r="G8" s="109"/>
      <c r="H8" s="109"/>
    </row>
    <row r="9" spans="2:8" s="1" customFormat="1" ht="18" customHeight="1" x14ac:dyDescent="0.15">
      <c r="B9" s="93" t="s">
        <v>253</v>
      </c>
      <c r="C9" s="110">
        <v>7605237</v>
      </c>
      <c r="D9" s="110">
        <v>289555</v>
      </c>
      <c r="E9" s="21"/>
      <c r="F9" s="93" t="str">
        <f>B9</f>
        <v>　村民税（個人）</v>
      </c>
      <c r="G9" s="110">
        <v>3395945</v>
      </c>
      <c r="H9" s="110">
        <v>129294</v>
      </c>
    </row>
    <row r="10" spans="2:8" s="1" customFormat="1" ht="18" customHeight="1" x14ac:dyDescent="0.15">
      <c r="B10" s="93" t="s">
        <v>254</v>
      </c>
      <c r="C10" s="110">
        <v>425400</v>
      </c>
      <c r="D10" s="110">
        <v>22203</v>
      </c>
      <c r="E10" s="21"/>
      <c r="F10" s="93" t="str">
        <f>B10</f>
        <v>　村民税（法人）</v>
      </c>
      <c r="G10" s="110">
        <v>150000</v>
      </c>
      <c r="H10" s="110">
        <v>7829</v>
      </c>
    </row>
    <row r="11" spans="2:8" s="1" customFormat="1" ht="18" customHeight="1" x14ac:dyDescent="0.15">
      <c r="B11" s="93" t="s">
        <v>193</v>
      </c>
      <c r="C11" s="110">
        <v>20413640</v>
      </c>
      <c r="D11" s="110">
        <v>775021</v>
      </c>
      <c r="E11" s="21"/>
      <c r="F11" s="93" t="str">
        <f>B11</f>
        <v>　固定資産税</v>
      </c>
      <c r="G11" s="110">
        <v>3339480</v>
      </c>
      <c r="H11" s="110">
        <v>126786</v>
      </c>
    </row>
    <row r="12" spans="2:8" s="1" customFormat="1" ht="18" customHeight="1" x14ac:dyDescent="0.15">
      <c r="B12" s="93" t="s">
        <v>210</v>
      </c>
      <c r="C12" s="110">
        <v>1493611</v>
      </c>
      <c r="D12" s="110">
        <v>52041</v>
      </c>
      <c r="E12" s="21"/>
      <c r="F12" s="93" t="str">
        <f>B12</f>
        <v>　軽自動車税</v>
      </c>
      <c r="G12" s="110">
        <v>456832</v>
      </c>
      <c r="H12" s="110">
        <v>15917</v>
      </c>
    </row>
    <row r="13" spans="2:8" s="1" customFormat="1" ht="18" customHeight="1" x14ac:dyDescent="0.15">
      <c r="B13" s="93" t="s">
        <v>168</v>
      </c>
      <c r="C13" s="110"/>
      <c r="D13" s="110"/>
      <c r="E13" s="21"/>
      <c r="F13" s="93" t="s">
        <v>168</v>
      </c>
      <c r="G13" s="110"/>
      <c r="H13" s="110"/>
    </row>
    <row r="14" spans="2:8" s="1" customFormat="1" ht="18" customHeight="1" x14ac:dyDescent="0.15">
      <c r="B14" s="93" t="s">
        <v>211</v>
      </c>
      <c r="C14" s="110">
        <v>0</v>
      </c>
      <c r="D14" s="110">
        <v>0</v>
      </c>
      <c r="E14" s="62"/>
      <c r="F14" s="93" t="str">
        <f>B14</f>
        <v>　児童福祉費負担金</v>
      </c>
      <c r="G14" s="110">
        <v>0</v>
      </c>
      <c r="H14" s="110">
        <v>0</v>
      </c>
    </row>
    <row r="15" spans="2:8" s="1" customFormat="1" ht="18" customHeight="1" x14ac:dyDescent="0.15">
      <c r="B15" s="93" t="s">
        <v>255</v>
      </c>
      <c r="C15" s="110">
        <v>72240</v>
      </c>
      <c r="D15" s="110">
        <v>0</v>
      </c>
      <c r="E15" s="21"/>
      <c r="F15" s="93" t="str">
        <f>B15</f>
        <v>　インターネット使用料</v>
      </c>
      <c r="G15" s="110">
        <v>40635</v>
      </c>
      <c r="H15" s="110">
        <v>0</v>
      </c>
    </row>
    <row r="16" spans="2:8" s="1" customFormat="1" ht="18" customHeight="1" x14ac:dyDescent="0.15">
      <c r="B16" s="93" t="s">
        <v>256</v>
      </c>
      <c r="C16" s="110">
        <v>3522900</v>
      </c>
      <c r="D16" s="110">
        <v>0</v>
      </c>
      <c r="E16" s="21"/>
      <c r="F16" s="93" t="str">
        <f>B16</f>
        <v>　公営住宅使用料</v>
      </c>
      <c r="G16" s="110">
        <v>440940</v>
      </c>
      <c r="H16" s="110">
        <v>0</v>
      </c>
    </row>
    <row r="17" spans="2:10" s="1" customFormat="1" ht="20.100000000000001" customHeight="1" thickBot="1" x14ac:dyDescent="0.2">
      <c r="B17" s="61" t="s">
        <v>62</v>
      </c>
      <c r="C17" s="107">
        <f>SUM(C8:C16)</f>
        <v>33533028</v>
      </c>
      <c r="D17" s="107">
        <f>SUM(D8:D16)</f>
        <v>1138820</v>
      </c>
      <c r="F17" s="61" t="s">
        <v>62</v>
      </c>
      <c r="G17" s="107">
        <f>SUM(G8:G16)</f>
        <v>7823832</v>
      </c>
      <c r="H17" s="107">
        <f>SUM(H8:H16)</f>
        <v>279826</v>
      </c>
    </row>
    <row r="18" spans="2:10" s="1" customFormat="1" ht="20.100000000000001" customHeight="1" thickTop="1" x14ac:dyDescent="0.15">
      <c r="B18" s="90" t="s">
        <v>7</v>
      </c>
      <c r="C18" s="111">
        <f>C6+C17</f>
        <v>33533028</v>
      </c>
      <c r="D18" s="111">
        <f>D6+D17</f>
        <v>1138820</v>
      </c>
      <c r="F18" s="90" t="s">
        <v>7</v>
      </c>
      <c r="G18" s="111">
        <f>G6+G17</f>
        <v>7823832</v>
      </c>
      <c r="H18" s="111">
        <f>H6+H17</f>
        <v>279826</v>
      </c>
    </row>
    <row r="19" spans="2:10" ht="18.75" customHeight="1" x14ac:dyDescent="0.15">
      <c r="B19" s="3"/>
      <c r="C19" s="29"/>
      <c r="D19" s="29"/>
      <c r="E19" s="29"/>
      <c r="F19" s="29"/>
      <c r="G19" s="29"/>
      <c r="H19" s="6"/>
      <c r="I19" s="3"/>
      <c r="J19" s="3"/>
    </row>
    <row r="20" spans="2:10" x14ac:dyDescent="0.15">
      <c r="B20" s="3"/>
      <c r="C20" s="14"/>
      <c r="D20" s="14"/>
      <c r="E20" s="14"/>
      <c r="F20" s="14"/>
      <c r="G20" s="3"/>
      <c r="H20" s="3"/>
      <c r="I20" s="3"/>
    </row>
  </sheetData>
  <phoneticPr fontId="5"/>
  <printOptions horizontalCentered="1"/>
  <pageMargins left="0.39370078740157483" right="0.39370078740157483" top="0.59055118110236227" bottom="0.196850393700787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L25"/>
  <sheetViews>
    <sheetView view="pageBreakPreview" topLeftCell="B2" zoomScale="115" zoomScaleNormal="115" zoomScaleSheetLayoutView="115" workbookViewId="0">
      <selection activeCell="F20" sqref="F20:G20"/>
    </sheetView>
  </sheetViews>
  <sheetFormatPr defaultRowHeight="13.5" x14ac:dyDescent="0.15"/>
  <cols>
    <col min="1" max="1" width="4.625" hidden="1" customWidth="1"/>
    <col min="2" max="2" width="25" customWidth="1"/>
    <col min="3" max="3" width="11.5" bestFit="1" customWidth="1"/>
    <col min="4" max="4" width="14.25" bestFit="1" customWidth="1"/>
    <col min="5" max="11" width="11.625" customWidth="1"/>
    <col min="12" max="12" width="9" bestFit="1" customWidth="1"/>
  </cols>
  <sheetData>
    <row r="1" spans="1:12" ht="24" hidden="1" customHeight="1" x14ac:dyDescent="0.15"/>
    <row r="2" spans="1:12" ht="21" customHeight="1" x14ac:dyDescent="0.15">
      <c r="B2" s="49" t="s">
        <v>64</v>
      </c>
    </row>
    <row r="3" spans="1:12" ht="19.5" customHeight="1" x14ac:dyDescent="0.15">
      <c r="A3" s="3"/>
      <c r="B3" s="48" t="s">
        <v>65</v>
      </c>
      <c r="C3" s="31"/>
      <c r="D3" s="32"/>
      <c r="E3" s="32"/>
      <c r="F3" s="32"/>
      <c r="G3" s="32"/>
      <c r="H3" s="32"/>
      <c r="I3" s="32"/>
      <c r="J3" s="32"/>
      <c r="K3" s="32"/>
      <c r="L3" s="17" t="s">
        <v>166</v>
      </c>
    </row>
    <row r="4" spans="1:12" ht="15.95" customHeight="1" x14ac:dyDescent="0.15">
      <c r="A4" s="3"/>
      <c r="B4" s="213" t="s">
        <v>50</v>
      </c>
      <c r="C4" s="211" t="s">
        <v>66</v>
      </c>
      <c r="D4" s="50"/>
      <c r="E4" s="216" t="s">
        <v>67</v>
      </c>
      <c r="F4" s="213" t="s">
        <v>68</v>
      </c>
      <c r="G4" s="213" t="s">
        <v>69</v>
      </c>
      <c r="H4" s="213" t="s">
        <v>70</v>
      </c>
      <c r="I4" s="211" t="s">
        <v>71</v>
      </c>
      <c r="J4" s="51"/>
      <c r="K4" s="52"/>
      <c r="L4" s="213" t="s">
        <v>72</v>
      </c>
    </row>
    <row r="5" spans="1:12" ht="15.95" customHeight="1" x14ac:dyDescent="0.15">
      <c r="A5" s="3"/>
      <c r="B5" s="215"/>
      <c r="C5" s="214"/>
      <c r="D5" s="53" t="s">
        <v>73</v>
      </c>
      <c r="E5" s="217"/>
      <c r="F5" s="214"/>
      <c r="G5" s="214"/>
      <c r="H5" s="214"/>
      <c r="I5" s="212"/>
      <c r="J5" s="54" t="s">
        <v>74</v>
      </c>
      <c r="K5" s="54" t="s">
        <v>75</v>
      </c>
      <c r="L5" s="214"/>
    </row>
    <row r="6" spans="1:12" ht="24" customHeight="1" x14ac:dyDescent="0.15">
      <c r="A6" s="3"/>
      <c r="B6" s="134" t="s">
        <v>240</v>
      </c>
      <c r="C6" s="115">
        <f t="shared" ref="C6:C15" si="0">E6+F6+G6+H6+I6+L6</f>
        <v>36826196</v>
      </c>
      <c r="D6" s="112">
        <v>3254554</v>
      </c>
      <c r="E6" s="113">
        <v>36826196</v>
      </c>
      <c r="F6" s="114">
        <v>0</v>
      </c>
      <c r="G6" s="114">
        <v>0</v>
      </c>
      <c r="H6" s="114">
        <v>0</v>
      </c>
      <c r="I6" s="114">
        <f t="shared" ref="I6:I15" si="1">SUM(J6:K6)</f>
        <v>0</v>
      </c>
      <c r="J6" s="114">
        <v>0</v>
      </c>
      <c r="K6" s="114">
        <v>0</v>
      </c>
      <c r="L6" s="114">
        <v>0</v>
      </c>
    </row>
    <row r="7" spans="1:12" ht="24" customHeight="1" x14ac:dyDescent="0.15">
      <c r="A7" s="3"/>
      <c r="B7" s="148" t="s">
        <v>241</v>
      </c>
      <c r="C7" s="115">
        <f t="shared" si="0"/>
        <v>202959185</v>
      </c>
      <c r="D7" s="112">
        <v>23003880</v>
      </c>
      <c r="E7" s="113">
        <v>202959185</v>
      </c>
      <c r="F7" s="114">
        <v>0</v>
      </c>
      <c r="G7" s="114">
        <v>0</v>
      </c>
      <c r="H7" s="114">
        <v>0</v>
      </c>
      <c r="I7" s="114">
        <f t="shared" si="1"/>
        <v>0</v>
      </c>
      <c r="J7" s="114">
        <v>0</v>
      </c>
      <c r="K7" s="114">
        <v>0</v>
      </c>
      <c r="L7" s="114">
        <v>0</v>
      </c>
    </row>
    <row r="8" spans="1:12" ht="24" customHeight="1" x14ac:dyDescent="0.15">
      <c r="A8" s="3"/>
      <c r="B8" s="94" t="s">
        <v>242</v>
      </c>
      <c r="C8" s="115">
        <f t="shared" si="0"/>
        <v>3131347</v>
      </c>
      <c r="D8" s="112">
        <v>763829</v>
      </c>
      <c r="E8" s="113">
        <v>3131347</v>
      </c>
      <c r="F8" s="114">
        <v>0</v>
      </c>
      <c r="G8" s="114">
        <v>0</v>
      </c>
      <c r="H8" s="114">
        <v>0</v>
      </c>
      <c r="I8" s="114">
        <f t="shared" si="1"/>
        <v>0</v>
      </c>
      <c r="J8" s="114">
        <v>0</v>
      </c>
      <c r="K8" s="114">
        <v>0</v>
      </c>
      <c r="L8" s="114">
        <v>0</v>
      </c>
    </row>
    <row r="9" spans="1:12" ht="24" customHeight="1" x14ac:dyDescent="0.15">
      <c r="A9" s="3"/>
      <c r="B9" s="134" t="s">
        <v>243</v>
      </c>
      <c r="C9" s="115">
        <f t="shared" si="0"/>
        <v>4238407</v>
      </c>
      <c r="D9" s="112">
        <v>463442</v>
      </c>
      <c r="E9" s="113">
        <v>0</v>
      </c>
      <c r="F9" s="114">
        <v>4238407</v>
      </c>
      <c r="G9" s="114">
        <v>0</v>
      </c>
      <c r="H9" s="114">
        <v>0</v>
      </c>
      <c r="I9" s="114">
        <f t="shared" si="1"/>
        <v>0</v>
      </c>
      <c r="J9" s="114">
        <v>0</v>
      </c>
      <c r="K9" s="114">
        <v>0</v>
      </c>
      <c r="L9" s="114">
        <v>0</v>
      </c>
    </row>
    <row r="10" spans="1:12" ht="24" customHeight="1" x14ac:dyDescent="0.15">
      <c r="A10" s="3"/>
      <c r="B10" s="94" t="s">
        <v>244</v>
      </c>
      <c r="C10" s="115">
        <f t="shared" si="0"/>
        <v>177454277</v>
      </c>
      <c r="D10" s="112">
        <v>28294601</v>
      </c>
      <c r="E10" s="113">
        <v>153062004</v>
      </c>
      <c r="F10" s="114">
        <v>0</v>
      </c>
      <c r="G10" s="114">
        <v>24392273</v>
      </c>
      <c r="H10" s="114">
        <v>0</v>
      </c>
      <c r="I10" s="114">
        <f t="shared" si="1"/>
        <v>0</v>
      </c>
      <c r="J10" s="114">
        <v>0</v>
      </c>
      <c r="K10" s="114">
        <v>0</v>
      </c>
      <c r="L10" s="114">
        <v>0</v>
      </c>
    </row>
    <row r="11" spans="1:12" ht="24" customHeight="1" x14ac:dyDescent="0.15">
      <c r="A11" s="3"/>
      <c r="B11" s="134" t="s">
        <v>245</v>
      </c>
      <c r="C11" s="115">
        <f t="shared" si="0"/>
        <v>46209491</v>
      </c>
      <c r="D11" s="112">
        <v>2056994</v>
      </c>
      <c r="E11" s="113">
        <v>0</v>
      </c>
      <c r="F11" s="114">
        <v>35600000</v>
      </c>
      <c r="G11" s="114">
        <v>4315748</v>
      </c>
      <c r="H11" s="114">
        <v>6293743</v>
      </c>
      <c r="I11" s="114">
        <f t="shared" si="1"/>
        <v>0</v>
      </c>
      <c r="J11" s="114">
        <v>0</v>
      </c>
      <c r="K11" s="114">
        <v>0</v>
      </c>
      <c r="L11" s="114">
        <v>0</v>
      </c>
    </row>
    <row r="12" spans="1:12" ht="24" customHeight="1" x14ac:dyDescent="0.15">
      <c r="A12" s="3"/>
      <c r="B12" s="152" t="s">
        <v>246</v>
      </c>
      <c r="C12" s="115">
        <f t="shared" si="0"/>
        <v>1147297436</v>
      </c>
      <c r="D12" s="112">
        <v>63630097</v>
      </c>
      <c r="E12" s="113">
        <v>1147297436</v>
      </c>
      <c r="F12" s="114">
        <v>0</v>
      </c>
      <c r="G12" s="114">
        <v>0</v>
      </c>
      <c r="H12" s="114">
        <v>0</v>
      </c>
      <c r="I12" s="114">
        <f t="shared" si="1"/>
        <v>0</v>
      </c>
      <c r="J12" s="114">
        <v>0</v>
      </c>
      <c r="K12" s="114">
        <v>0</v>
      </c>
      <c r="L12" s="114">
        <v>0</v>
      </c>
    </row>
    <row r="13" spans="1:12" ht="24" customHeight="1" x14ac:dyDescent="0.15">
      <c r="A13" s="3"/>
      <c r="B13" s="156" t="s">
        <v>247</v>
      </c>
      <c r="C13" s="115">
        <f t="shared" si="0"/>
        <v>57295686</v>
      </c>
      <c r="D13" s="112">
        <v>4464447</v>
      </c>
      <c r="E13" s="113">
        <v>57295686</v>
      </c>
      <c r="F13" s="114">
        <v>0</v>
      </c>
      <c r="G13" s="114">
        <v>0</v>
      </c>
      <c r="H13" s="114">
        <v>0</v>
      </c>
      <c r="I13" s="114">
        <f t="shared" si="1"/>
        <v>0</v>
      </c>
      <c r="J13" s="114">
        <v>0</v>
      </c>
      <c r="K13" s="114">
        <v>0</v>
      </c>
      <c r="L13" s="114">
        <v>0</v>
      </c>
    </row>
    <row r="14" spans="1:12" ht="24" customHeight="1" x14ac:dyDescent="0.15">
      <c r="A14" s="3"/>
      <c r="B14" s="156" t="s">
        <v>248</v>
      </c>
      <c r="C14" s="115">
        <f t="shared" si="0"/>
        <v>608715337</v>
      </c>
      <c r="D14" s="112">
        <v>1426498</v>
      </c>
      <c r="E14" s="113">
        <v>6836244</v>
      </c>
      <c r="F14" s="114">
        <v>0</v>
      </c>
      <c r="G14" s="114">
        <v>340672401</v>
      </c>
      <c r="H14" s="114">
        <v>261206692</v>
      </c>
      <c r="I14" s="114">
        <f t="shared" si="1"/>
        <v>0</v>
      </c>
      <c r="J14" s="114">
        <v>0</v>
      </c>
      <c r="K14" s="114">
        <v>0</v>
      </c>
      <c r="L14" s="114">
        <v>0</v>
      </c>
    </row>
    <row r="15" spans="1:12" ht="24" customHeight="1" x14ac:dyDescent="0.15">
      <c r="A15" s="3"/>
      <c r="B15" s="152" t="s">
        <v>249</v>
      </c>
      <c r="C15" s="115">
        <f t="shared" si="0"/>
        <v>862839964</v>
      </c>
      <c r="D15" s="112">
        <v>122979071</v>
      </c>
      <c r="E15" s="113">
        <v>862839964</v>
      </c>
      <c r="F15" s="114">
        <v>0</v>
      </c>
      <c r="G15" s="114">
        <v>0</v>
      </c>
      <c r="H15" s="114">
        <v>0</v>
      </c>
      <c r="I15" s="114">
        <f t="shared" si="1"/>
        <v>0</v>
      </c>
      <c r="J15" s="114">
        <v>0</v>
      </c>
      <c r="K15" s="114">
        <v>0</v>
      </c>
      <c r="L15" s="114">
        <v>0</v>
      </c>
    </row>
    <row r="16" spans="1:12" ht="24" customHeight="1" x14ac:dyDescent="0.15">
      <c r="A16" s="3"/>
      <c r="B16" s="38" t="s">
        <v>29</v>
      </c>
      <c r="C16" s="116">
        <f t="shared" ref="C16:L16" si="2">SUM(C6:C15)</f>
        <v>3146967326</v>
      </c>
      <c r="D16" s="117">
        <f t="shared" si="2"/>
        <v>250337413</v>
      </c>
      <c r="E16" s="118">
        <f t="shared" si="2"/>
        <v>2470248062</v>
      </c>
      <c r="F16" s="119">
        <f t="shared" si="2"/>
        <v>39838407</v>
      </c>
      <c r="G16" s="119">
        <f t="shared" si="2"/>
        <v>369380422</v>
      </c>
      <c r="H16" s="119">
        <f t="shared" si="2"/>
        <v>267500435</v>
      </c>
      <c r="I16" s="119">
        <f t="shared" si="2"/>
        <v>0</v>
      </c>
      <c r="J16" s="119">
        <f t="shared" si="2"/>
        <v>0</v>
      </c>
      <c r="K16" s="119">
        <f t="shared" si="2"/>
        <v>0</v>
      </c>
      <c r="L16" s="119">
        <f t="shared" si="2"/>
        <v>0</v>
      </c>
    </row>
    <row r="17" spans="3:5" ht="12" customHeight="1" x14ac:dyDescent="0.15">
      <c r="E17" s="294"/>
    </row>
    <row r="18" spans="3:5" x14ac:dyDescent="0.15">
      <c r="C18" s="141"/>
      <c r="D18" s="140"/>
      <c r="E18" s="140"/>
    </row>
    <row r="20" spans="3:5" x14ac:dyDescent="0.15">
      <c r="D20" s="141"/>
      <c r="E20" s="141"/>
    </row>
    <row r="21" spans="3:5" x14ac:dyDescent="0.15">
      <c r="E21" s="141"/>
    </row>
    <row r="22" spans="3:5" x14ac:dyDescent="0.15">
      <c r="E22" s="141"/>
    </row>
    <row r="23" spans="3:5" x14ac:dyDescent="0.15">
      <c r="E23" s="141"/>
    </row>
    <row r="24" spans="3:5" x14ac:dyDescent="0.15">
      <c r="D24" s="140"/>
      <c r="E24" s="142"/>
    </row>
    <row r="25" spans="3:5" x14ac:dyDescent="0.15">
      <c r="E25" s="140"/>
    </row>
  </sheetData>
  <mergeCells count="8">
    <mergeCell ref="I4:I5"/>
    <mergeCell ref="L4:L5"/>
    <mergeCell ref="B4:B5"/>
    <mergeCell ref="C4:C5"/>
    <mergeCell ref="E4:E5"/>
    <mergeCell ref="F4:F5"/>
    <mergeCell ref="G4:G5"/>
    <mergeCell ref="H4:H5"/>
  </mergeCells>
  <phoneticPr fontId="5"/>
  <printOptions horizontalCentered="1"/>
  <pageMargins left="0.39370078740157483" right="0.39370078740157483" top="0.59055118110236227" bottom="0.19685039370078741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K24"/>
  <sheetViews>
    <sheetView view="pageBreakPreview" topLeftCell="B2" zoomScale="90" zoomScaleNormal="100" zoomScaleSheetLayoutView="90" workbookViewId="0">
      <selection activeCell="F20" sqref="F20:G20"/>
    </sheetView>
  </sheetViews>
  <sheetFormatPr defaultRowHeight="13.5" x14ac:dyDescent="0.15"/>
  <cols>
    <col min="1" max="1" width="4.625" style="33" hidden="1" customWidth="1"/>
    <col min="2" max="2" width="20.625" style="33" customWidth="1"/>
    <col min="3" max="11" width="12.625" style="33" customWidth="1"/>
  </cols>
  <sheetData>
    <row r="1" spans="2:11" s="33" customFormat="1" ht="45" hidden="1" customHeight="1" x14ac:dyDescent="0.15"/>
    <row r="2" spans="2:11" s="33" customFormat="1" ht="19.5" customHeight="1" x14ac:dyDescent="0.15">
      <c r="B2" s="55" t="s">
        <v>76</v>
      </c>
      <c r="C2" s="34"/>
      <c r="D2" s="34"/>
      <c r="E2" s="34"/>
      <c r="F2" s="34"/>
      <c r="G2" s="34"/>
      <c r="H2" s="34"/>
      <c r="I2" s="34"/>
      <c r="J2" s="56" t="s">
        <v>169</v>
      </c>
      <c r="K2" s="34"/>
    </row>
    <row r="3" spans="2:11" s="33" customFormat="1" ht="27" customHeight="1" x14ac:dyDescent="0.15">
      <c r="B3" s="223" t="s">
        <v>66</v>
      </c>
      <c r="C3" s="231" t="s">
        <v>77</v>
      </c>
      <c r="D3" s="221" t="s">
        <v>78</v>
      </c>
      <c r="E3" s="221" t="s">
        <v>79</v>
      </c>
      <c r="F3" s="221" t="s">
        <v>80</v>
      </c>
      <c r="G3" s="221" t="s">
        <v>81</v>
      </c>
      <c r="H3" s="221" t="s">
        <v>82</v>
      </c>
      <c r="I3" s="221" t="s">
        <v>83</v>
      </c>
      <c r="J3" s="221" t="s">
        <v>84</v>
      </c>
    </row>
    <row r="4" spans="2:11" s="33" customFormat="1" ht="18" customHeight="1" x14ac:dyDescent="0.15">
      <c r="B4" s="224"/>
      <c r="C4" s="232"/>
      <c r="D4" s="222"/>
      <c r="E4" s="222"/>
      <c r="F4" s="222"/>
      <c r="G4" s="222"/>
      <c r="H4" s="222"/>
      <c r="I4" s="222"/>
      <c r="J4" s="222"/>
    </row>
    <row r="5" spans="2:11" s="33" customFormat="1" ht="30" customHeight="1" x14ac:dyDescent="0.15">
      <c r="B5" s="121">
        <f>SUM(C5:I5)</f>
        <v>3158052326</v>
      </c>
      <c r="C5" s="153">
        <v>2821921938</v>
      </c>
      <c r="D5" s="154">
        <v>321072080</v>
      </c>
      <c r="E5" s="154">
        <v>2546766</v>
      </c>
      <c r="F5" s="154">
        <v>0</v>
      </c>
      <c r="G5" s="154">
        <v>12316335</v>
      </c>
      <c r="H5" s="154">
        <v>0</v>
      </c>
      <c r="I5" s="154">
        <v>195207</v>
      </c>
      <c r="J5" s="155" t="s">
        <v>250</v>
      </c>
    </row>
    <row r="6" spans="2:11" s="33" customFormat="1" x14ac:dyDescent="0.15"/>
    <row r="7" spans="2:11" s="33" customFormat="1" x14ac:dyDescent="0.15"/>
    <row r="8" spans="2:11" s="33" customFormat="1" x14ac:dyDescent="0.15"/>
    <row r="9" spans="2:11" s="33" customFormat="1" ht="19.5" customHeight="1" x14ac:dyDescent="0.15">
      <c r="B9" s="55" t="s">
        <v>85</v>
      </c>
      <c r="C9" s="34"/>
      <c r="D9" s="34"/>
      <c r="E9" s="34"/>
      <c r="F9" s="34"/>
      <c r="G9" s="34"/>
      <c r="H9" s="34"/>
      <c r="I9" s="34"/>
      <c r="J9" s="34"/>
      <c r="K9" s="56" t="s">
        <v>170</v>
      </c>
    </row>
    <row r="10" spans="2:11" s="33" customFormat="1" x14ac:dyDescent="0.15">
      <c r="B10" s="223" t="s">
        <v>66</v>
      </c>
      <c r="C10" s="231" t="s">
        <v>86</v>
      </c>
      <c r="D10" s="221" t="s">
        <v>87</v>
      </c>
      <c r="E10" s="221" t="s">
        <v>88</v>
      </c>
      <c r="F10" s="221" t="s">
        <v>89</v>
      </c>
      <c r="G10" s="221" t="s">
        <v>90</v>
      </c>
      <c r="H10" s="221" t="s">
        <v>91</v>
      </c>
      <c r="I10" s="221" t="s">
        <v>92</v>
      </c>
      <c r="J10" s="221" t="s">
        <v>93</v>
      </c>
      <c r="K10" s="221" t="s">
        <v>94</v>
      </c>
    </row>
    <row r="11" spans="2:11" s="33" customFormat="1" x14ac:dyDescent="0.15">
      <c r="B11" s="224"/>
      <c r="C11" s="232"/>
      <c r="D11" s="222"/>
      <c r="E11" s="222"/>
      <c r="F11" s="222"/>
      <c r="G11" s="222"/>
      <c r="H11" s="222"/>
      <c r="I11" s="222"/>
      <c r="J11" s="222"/>
      <c r="K11" s="222"/>
    </row>
    <row r="12" spans="2:11" s="33" customFormat="1" ht="34.15" customHeight="1" x14ac:dyDescent="0.15">
      <c r="B12" s="121">
        <f>SUM(C12:K12)</f>
        <v>3146967326</v>
      </c>
      <c r="C12" s="153">
        <v>250337413</v>
      </c>
      <c r="D12" s="154">
        <v>253918686</v>
      </c>
      <c r="E12" s="154">
        <v>324295642</v>
      </c>
      <c r="F12" s="154">
        <v>347272369</v>
      </c>
      <c r="G12" s="154">
        <v>325990649</v>
      </c>
      <c r="H12" s="154">
        <v>1173469041</v>
      </c>
      <c r="I12" s="154">
        <v>410991626</v>
      </c>
      <c r="J12" s="154">
        <v>60691900</v>
      </c>
      <c r="K12" s="154">
        <v>0</v>
      </c>
    </row>
    <row r="13" spans="2:11" s="33" customFormat="1" x14ac:dyDescent="0.15">
      <c r="C13" s="144"/>
      <c r="D13" s="145"/>
    </row>
    <row r="14" spans="2:11" s="33" customFormat="1" x14ac:dyDescent="0.15">
      <c r="C14" s="143"/>
    </row>
    <row r="15" spans="2:11" s="33" customFormat="1" x14ac:dyDescent="0.15">
      <c r="C15" s="144"/>
    </row>
    <row r="16" spans="2:11" s="33" customFormat="1" ht="19.5" customHeight="1" x14ac:dyDescent="0.15">
      <c r="B16" s="55" t="s">
        <v>95</v>
      </c>
      <c r="E16" s="34"/>
      <c r="F16" s="34"/>
      <c r="G16" s="34"/>
      <c r="H16" s="56" t="s">
        <v>174</v>
      </c>
    </row>
    <row r="17" spans="2:8" s="33" customFormat="1" ht="13.15" customHeight="1" x14ac:dyDescent="0.15">
      <c r="B17" s="223" t="s">
        <v>96</v>
      </c>
      <c r="C17" s="225" t="s">
        <v>97</v>
      </c>
      <c r="D17" s="226"/>
      <c r="E17" s="226"/>
      <c r="F17" s="226"/>
      <c r="G17" s="226"/>
      <c r="H17" s="227"/>
    </row>
    <row r="18" spans="2:8" s="33" customFormat="1" ht="20.25" customHeight="1" x14ac:dyDescent="0.15">
      <c r="B18" s="224"/>
      <c r="C18" s="228"/>
      <c r="D18" s="229"/>
      <c r="E18" s="229"/>
      <c r="F18" s="229"/>
      <c r="G18" s="229"/>
      <c r="H18" s="230"/>
    </row>
    <row r="19" spans="2:8" s="33" customFormat="1" ht="32.450000000000003" customHeight="1" x14ac:dyDescent="0.15">
      <c r="B19" s="147" t="s">
        <v>178</v>
      </c>
      <c r="C19" s="218" t="s">
        <v>178</v>
      </c>
      <c r="D19" s="219"/>
      <c r="E19" s="219"/>
      <c r="F19" s="219"/>
      <c r="G19" s="219"/>
      <c r="H19" s="220"/>
    </row>
    <row r="20" spans="2:8" s="33" customFormat="1" x14ac:dyDescent="0.15">
      <c r="B20" s="146" t="s">
        <v>179</v>
      </c>
    </row>
    <row r="22" spans="2:8" x14ac:dyDescent="0.15">
      <c r="B22" s="143"/>
    </row>
    <row r="23" spans="2:8" x14ac:dyDescent="0.15">
      <c r="B23" s="143"/>
    </row>
    <row r="24" spans="2:8" x14ac:dyDescent="0.15">
      <c r="B24" s="143"/>
    </row>
  </sheetData>
  <mergeCells count="22">
    <mergeCell ref="B17:B18"/>
    <mergeCell ref="C17:H18"/>
    <mergeCell ref="H3:H4"/>
    <mergeCell ref="I3:I4"/>
    <mergeCell ref="J3:J4"/>
    <mergeCell ref="G10:G11"/>
    <mergeCell ref="B3:B4"/>
    <mergeCell ref="C3:C4"/>
    <mergeCell ref="D3:D4"/>
    <mergeCell ref="E3:E4"/>
    <mergeCell ref="F3:F4"/>
    <mergeCell ref="G3:G4"/>
    <mergeCell ref="B10:B11"/>
    <mergeCell ref="C10:C11"/>
    <mergeCell ref="D10:D11"/>
    <mergeCell ref="E10:E11"/>
    <mergeCell ref="C19:H19"/>
    <mergeCell ref="H10:H11"/>
    <mergeCell ref="I10:I11"/>
    <mergeCell ref="J10:J11"/>
    <mergeCell ref="K10:K11"/>
    <mergeCell ref="F10:F11"/>
  </mergeCells>
  <phoneticPr fontId="5"/>
  <printOptions horizontalCentered="1"/>
  <pageMargins left="0.39370078740157483" right="0.39370078740157483" top="0.59055118110236227" bottom="0.19685039370078741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G11"/>
  <sheetViews>
    <sheetView view="pageBreakPreview" topLeftCell="B2" zoomScale="110" zoomScaleNormal="100" zoomScaleSheetLayoutView="110" workbookViewId="0">
      <selection activeCell="F20" sqref="F20:G20"/>
    </sheetView>
  </sheetViews>
  <sheetFormatPr defaultRowHeight="13.5" x14ac:dyDescent="0.15"/>
  <cols>
    <col min="1" max="1" width="4.625" hidden="1" customWidth="1"/>
    <col min="2" max="2" width="30.625" customWidth="1"/>
    <col min="3" max="7" width="20.625" customWidth="1"/>
  </cols>
  <sheetData>
    <row r="1" spans="2:7" ht="45" hidden="1" customHeight="1" x14ac:dyDescent="0.15"/>
    <row r="2" spans="2:7" ht="19.5" customHeight="1" x14ac:dyDescent="0.15">
      <c r="B2" s="57" t="s">
        <v>98</v>
      </c>
      <c r="G2" s="58" t="s">
        <v>166</v>
      </c>
    </row>
    <row r="3" spans="2:7" s="1" customFormat="1" ht="23.1" customHeight="1" x14ac:dyDescent="0.15">
      <c r="B3" s="207" t="s">
        <v>99</v>
      </c>
      <c r="C3" s="207" t="s">
        <v>100</v>
      </c>
      <c r="D3" s="207" t="s">
        <v>101</v>
      </c>
      <c r="E3" s="209" t="s">
        <v>102</v>
      </c>
      <c r="F3" s="210"/>
      <c r="G3" s="207" t="s">
        <v>103</v>
      </c>
    </row>
    <row r="4" spans="2:7" s="1" customFormat="1" ht="23.1" customHeight="1" x14ac:dyDescent="0.15">
      <c r="B4" s="208"/>
      <c r="C4" s="208"/>
      <c r="D4" s="208"/>
      <c r="E4" s="39" t="s">
        <v>104</v>
      </c>
      <c r="F4" s="39" t="s">
        <v>105</v>
      </c>
      <c r="G4" s="208"/>
    </row>
    <row r="5" spans="2:7" s="1" customFormat="1" ht="27" customHeight="1" x14ac:dyDescent="0.15">
      <c r="B5" s="91" t="s">
        <v>180</v>
      </c>
      <c r="C5" s="120">
        <v>1592338</v>
      </c>
      <c r="D5" s="120">
        <v>4410666</v>
      </c>
      <c r="E5" s="120">
        <v>4864184</v>
      </c>
      <c r="F5" s="120">
        <v>0</v>
      </c>
      <c r="G5" s="122">
        <f t="shared" ref="G5:G10" si="0">C5+D5-E5-F5</f>
        <v>1138820</v>
      </c>
    </row>
    <row r="6" spans="2:7" s="1" customFormat="1" ht="27" customHeight="1" x14ac:dyDescent="0.15">
      <c r="B6" s="91" t="s">
        <v>181</v>
      </c>
      <c r="C6" s="120">
        <v>321999</v>
      </c>
      <c r="D6" s="120">
        <v>0</v>
      </c>
      <c r="E6" s="120">
        <v>42173</v>
      </c>
      <c r="F6" s="120">
        <v>0</v>
      </c>
      <c r="G6" s="122">
        <f t="shared" si="0"/>
        <v>279826</v>
      </c>
    </row>
    <row r="7" spans="2:7" s="1" customFormat="1" ht="27" customHeight="1" x14ac:dyDescent="0.15">
      <c r="B7" s="91" t="s">
        <v>182</v>
      </c>
      <c r="C7" s="120">
        <v>0</v>
      </c>
      <c r="D7" s="120">
        <v>22571959.850000001</v>
      </c>
      <c r="E7" s="120">
        <v>0</v>
      </c>
      <c r="F7" s="120">
        <v>0</v>
      </c>
      <c r="G7" s="122">
        <f t="shared" si="0"/>
        <v>22571959.850000001</v>
      </c>
    </row>
    <row r="8" spans="2:7" s="1" customFormat="1" ht="27" customHeight="1" x14ac:dyDescent="0.15">
      <c r="B8" s="91" t="s">
        <v>183</v>
      </c>
      <c r="C8" s="120">
        <v>573911000</v>
      </c>
      <c r="D8" s="120">
        <v>5209000</v>
      </c>
      <c r="E8" s="120">
        <v>0</v>
      </c>
      <c r="F8" s="120">
        <v>0</v>
      </c>
      <c r="G8" s="122">
        <f t="shared" si="0"/>
        <v>579120000</v>
      </c>
    </row>
    <row r="9" spans="2:7" s="1" customFormat="1" ht="27" customHeight="1" x14ac:dyDescent="0.15">
      <c r="B9" s="91" t="s">
        <v>184</v>
      </c>
      <c r="C9" s="120">
        <v>0</v>
      </c>
      <c r="D9" s="120">
        <v>0</v>
      </c>
      <c r="E9" s="120">
        <v>0</v>
      </c>
      <c r="F9" s="120">
        <v>0</v>
      </c>
      <c r="G9" s="122">
        <f t="shared" si="0"/>
        <v>0</v>
      </c>
    </row>
    <row r="10" spans="2:7" s="1" customFormat="1" ht="27" customHeight="1" x14ac:dyDescent="0.15">
      <c r="B10" s="91" t="s">
        <v>185</v>
      </c>
      <c r="C10" s="120">
        <v>35016840</v>
      </c>
      <c r="D10" s="120">
        <v>31032953</v>
      </c>
      <c r="E10" s="120">
        <v>35016840</v>
      </c>
      <c r="F10" s="120">
        <v>0</v>
      </c>
      <c r="G10" s="122">
        <f t="shared" si="0"/>
        <v>31032953</v>
      </c>
    </row>
    <row r="11" spans="2:7" s="1" customFormat="1" ht="29.1" customHeight="1" x14ac:dyDescent="0.15">
      <c r="B11" s="40" t="s">
        <v>7</v>
      </c>
      <c r="C11" s="122">
        <f>SUM(C5:C10)</f>
        <v>610842177</v>
      </c>
      <c r="D11" s="122">
        <f>SUM(D5:D10)</f>
        <v>63224578.850000001</v>
      </c>
      <c r="E11" s="122">
        <f>SUM(E5:E10)</f>
        <v>39923197</v>
      </c>
      <c r="F11" s="122">
        <f>SUM(F5:F10)</f>
        <v>0</v>
      </c>
      <c r="G11" s="122">
        <f>SUM(G5:G10)</f>
        <v>634143558.85000002</v>
      </c>
    </row>
  </sheetData>
  <mergeCells count="5">
    <mergeCell ref="B3:B4"/>
    <mergeCell ref="C3:C4"/>
    <mergeCell ref="D3:D4"/>
    <mergeCell ref="E3:F3"/>
    <mergeCell ref="G3:G4"/>
  </mergeCells>
  <phoneticPr fontId="5"/>
  <printOptions horizontalCentered="1"/>
  <pageMargins left="0.39370078740157483" right="0.39370078740157483" top="0.59055118110236227" bottom="0.19685039370078741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M14"/>
  <sheetViews>
    <sheetView view="pageBreakPreview" topLeftCell="B2" zoomScaleNormal="100" zoomScaleSheetLayoutView="100" workbookViewId="0">
      <selection activeCell="F20" sqref="F20:G20"/>
    </sheetView>
  </sheetViews>
  <sheetFormatPr defaultRowHeight="13.5" x14ac:dyDescent="0.15"/>
  <cols>
    <col min="1" max="1" width="4.625" hidden="1" customWidth="1"/>
    <col min="2" max="2" width="14.625" customWidth="1"/>
    <col min="3" max="3" width="10" customWidth="1"/>
    <col min="4" max="4" width="31" customWidth="1"/>
    <col min="5" max="6" width="12.625" customWidth="1"/>
    <col min="7" max="8" width="7.625" customWidth="1"/>
    <col min="9" max="10" width="8.125" customWidth="1"/>
  </cols>
  <sheetData>
    <row r="1" spans="1:13" ht="24" hidden="1" customHeight="1" x14ac:dyDescent="0.15"/>
    <row r="2" spans="1:13" ht="21" customHeight="1" x14ac:dyDescent="0.15">
      <c r="A2" s="3"/>
      <c r="B2" s="64" t="s">
        <v>106</v>
      </c>
      <c r="C2" s="3"/>
      <c r="D2" s="3"/>
      <c r="E2" s="3"/>
      <c r="F2" s="3"/>
      <c r="G2" s="3"/>
      <c r="H2" s="3"/>
      <c r="I2" s="3"/>
      <c r="J2" s="35"/>
    </row>
    <row r="3" spans="1:13" ht="19.5" customHeight="1" x14ac:dyDescent="0.15">
      <c r="A3" s="3"/>
      <c r="B3" s="63" t="s">
        <v>107</v>
      </c>
      <c r="C3" s="36"/>
      <c r="D3" s="36"/>
      <c r="E3" s="3"/>
      <c r="F3" s="3"/>
      <c r="G3" s="3"/>
      <c r="H3" s="3"/>
      <c r="I3" s="67"/>
      <c r="J3" s="68"/>
      <c r="L3" s="265" t="s">
        <v>171</v>
      </c>
      <c r="M3" s="266"/>
    </row>
    <row r="4" spans="1:13" ht="23.1" customHeight="1" x14ac:dyDescent="0.15">
      <c r="A4" s="3"/>
      <c r="B4" s="233" t="s">
        <v>13</v>
      </c>
      <c r="C4" s="233"/>
      <c r="D4" s="37" t="s">
        <v>108</v>
      </c>
      <c r="E4" s="233" t="s">
        <v>109</v>
      </c>
      <c r="F4" s="233"/>
      <c r="G4" s="267" t="s">
        <v>110</v>
      </c>
      <c r="H4" s="233"/>
      <c r="I4" s="233" t="s">
        <v>111</v>
      </c>
      <c r="J4" s="233"/>
      <c r="K4" s="233"/>
      <c r="L4" s="233"/>
      <c r="M4" s="233"/>
    </row>
    <row r="5" spans="1:13" ht="21" customHeight="1" x14ac:dyDescent="0.15">
      <c r="A5" s="3"/>
      <c r="B5" s="246" t="s">
        <v>137</v>
      </c>
      <c r="C5" s="247"/>
      <c r="D5" s="94" t="s">
        <v>239</v>
      </c>
      <c r="E5" s="258"/>
      <c r="F5" s="259"/>
      <c r="G5" s="260"/>
      <c r="H5" s="261"/>
      <c r="I5" s="237"/>
      <c r="J5" s="237"/>
      <c r="K5" s="237"/>
      <c r="L5" s="237"/>
      <c r="M5" s="237"/>
    </row>
    <row r="6" spans="1:13" ht="21" customHeight="1" x14ac:dyDescent="0.15">
      <c r="A6" s="3"/>
      <c r="B6" s="248"/>
      <c r="C6" s="249"/>
      <c r="D6" s="70" t="s">
        <v>112</v>
      </c>
      <c r="E6" s="244"/>
      <c r="F6" s="245"/>
      <c r="G6" s="250">
        <f>SUM(G5:G5)</f>
        <v>0</v>
      </c>
      <c r="H6" s="251"/>
      <c r="I6" s="252"/>
      <c r="J6" s="252"/>
      <c r="K6" s="252"/>
      <c r="L6" s="252"/>
      <c r="M6" s="252"/>
    </row>
    <row r="7" spans="1:13" ht="21" customHeight="1" x14ac:dyDescent="0.15">
      <c r="A7" s="3"/>
      <c r="B7" s="238" t="s">
        <v>113</v>
      </c>
      <c r="C7" s="239"/>
      <c r="D7" s="94" t="s">
        <v>265</v>
      </c>
      <c r="E7" s="254" t="s">
        <v>275</v>
      </c>
      <c r="F7" s="255"/>
      <c r="G7" s="256">
        <v>232869190</v>
      </c>
      <c r="H7" s="257"/>
      <c r="I7" s="253" t="s">
        <v>274</v>
      </c>
      <c r="J7" s="253"/>
      <c r="K7" s="253"/>
      <c r="L7" s="253"/>
      <c r="M7" s="253"/>
    </row>
    <row r="8" spans="1:13" ht="21" customHeight="1" x14ac:dyDescent="0.15">
      <c r="A8" s="3"/>
      <c r="B8" s="240"/>
      <c r="C8" s="241"/>
      <c r="D8" s="95" t="s">
        <v>259</v>
      </c>
      <c r="E8" s="254" t="s">
        <v>262</v>
      </c>
      <c r="F8" s="255"/>
      <c r="G8" s="256">
        <v>103124616</v>
      </c>
      <c r="H8" s="257"/>
      <c r="I8" s="253" t="s">
        <v>266</v>
      </c>
      <c r="J8" s="253"/>
      <c r="K8" s="253"/>
      <c r="L8" s="253"/>
      <c r="M8" s="253"/>
    </row>
    <row r="9" spans="1:13" ht="21" customHeight="1" x14ac:dyDescent="0.15">
      <c r="A9" s="3"/>
      <c r="B9" s="240"/>
      <c r="C9" s="241"/>
      <c r="D9" s="94" t="s">
        <v>260</v>
      </c>
      <c r="E9" s="254" t="s">
        <v>263</v>
      </c>
      <c r="F9" s="255"/>
      <c r="G9" s="256">
        <v>67342144</v>
      </c>
      <c r="H9" s="257"/>
      <c r="I9" s="253" t="s">
        <v>267</v>
      </c>
      <c r="J9" s="253"/>
      <c r="K9" s="253"/>
      <c r="L9" s="253"/>
      <c r="M9" s="253"/>
    </row>
    <row r="10" spans="1:13" ht="21" customHeight="1" x14ac:dyDescent="0.15">
      <c r="A10" s="3"/>
      <c r="B10" s="240"/>
      <c r="C10" s="241"/>
      <c r="D10" s="95" t="s">
        <v>261</v>
      </c>
      <c r="E10" s="254" t="s">
        <v>264</v>
      </c>
      <c r="F10" s="255"/>
      <c r="G10" s="256">
        <v>39791000</v>
      </c>
      <c r="H10" s="257"/>
      <c r="I10" s="253" t="s">
        <v>268</v>
      </c>
      <c r="J10" s="253"/>
      <c r="K10" s="253"/>
      <c r="L10" s="253"/>
      <c r="M10" s="253"/>
    </row>
    <row r="11" spans="1:13" ht="21" customHeight="1" x14ac:dyDescent="0.15">
      <c r="A11" s="3"/>
      <c r="B11" s="240"/>
      <c r="C11" s="241"/>
      <c r="D11" s="94" t="s">
        <v>272</v>
      </c>
      <c r="E11" s="254" t="s">
        <v>275</v>
      </c>
      <c r="F11" s="255"/>
      <c r="G11" s="256">
        <v>38988832</v>
      </c>
      <c r="H11" s="257"/>
      <c r="I11" s="253" t="s">
        <v>273</v>
      </c>
      <c r="J11" s="253"/>
      <c r="K11" s="253"/>
      <c r="L11" s="253"/>
      <c r="M11" s="253"/>
    </row>
    <row r="12" spans="1:13" ht="21" customHeight="1" x14ac:dyDescent="0.15">
      <c r="A12" s="3"/>
      <c r="B12" s="240"/>
      <c r="C12" s="241"/>
      <c r="D12" s="95" t="s">
        <v>257</v>
      </c>
      <c r="E12" s="258"/>
      <c r="F12" s="259"/>
      <c r="G12" s="260">
        <f>734659714-SUM(G7:H11)</f>
        <v>252543932</v>
      </c>
      <c r="H12" s="261"/>
      <c r="I12" s="262"/>
      <c r="J12" s="262"/>
      <c r="K12" s="262"/>
      <c r="L12" s="262"/>
      <c r="M12" s="262"/>
    </row>
    <row r="13" spans="1:13" ht="21" customHeight="1" x14ac:dyDescent="0.15">
      <c r="A13" s="3"/>
      <c r="B13" s="242"/>
      <c r="C13" s="243"/>
      <c r="D13" s="71" t="s">
        <v>112</v>
      </c>
      <c r="E13" s="244"/>
      <c r="F13" s="245"/>
      <c r="G13" s="250">
        <f>SUM(G7:G12)</f>
        <v>734659714</v>
      </c>
      <c r="H13" s="263"/>
      <c r="I13" s="264"/>
      <c r="J13" s="264"/>
      <c r="K13" s="264"/>
      <c r="L13" s="264"/>
      <c r="M13" s="264"/>
    </row>
    <row r="14" spans="1:13" ht="21" customHeight="1" x14ac:dyDescent="0.15">
      <c r="A14" s="3"/>
      <c r="B14" s="234" t="s">
        <v>29</v>
      </c>
      <c r="C14" s="235"/>
      <c r="D14" s="235"/>
      <c r="E14" s="235"/>
      <c r="F14" s="236"/>
      <c r="G14" s="250">
        <f>G6+G13</f>
        <v>734659714</v>
      </c>
      <c r="H14" s="263"/>
      <c r="I14" s="252"/>
      <c r="J14" s="252"/>
      <c r="K14" s="252"/>
      <c r="L14" s="252"/>
      <c r="M14" s="252"/>
    </row>
  </sheetData>
  <mergeCells count="37">
    <mergeCell ref="L3:M3"/>
    <mergeCell ref="E4:F4"/>
    <mergeCell ref="G4:H4"/>
    <mergeCell ref="E5:F5"/>
    <mergeCell ref="G5:H5"/>
    <mergeCell ref="E7:F7"/>
    <mergeCell ref="E8:F8"/>
    <mergeCell ref="G7:H7"/>
    <mergeCell ref="G8:H8"/>
    <mergeCell ref="I10:M10"/>
    <mergeCell ref="E11:F11"/>
    <mergeCell ref="G11:H11"/>
    <mergeCell ref="E10:F10"/>
    <mergeCell ref="G10:H10"/>
    <mergeCell ref="I11:M11"/>
    <mergeCell ref="G12:H12"/>
    <mergeCell ref="I12:M12"/>
    <mergeCell ref="I9:M9"/>
    <mergeCell ref="G14:H14"/>
    <mergeCell ref="I13:M13"/>
    <mergeCell ref="G13:H13"/>
    <mergeCell ref="B4:C4"/>
    <mergeCell ref="B14:F14"/>
    <mergeCell ref="I4:M4"/>
    <mergeCell ref="I5:M5"/>
    <mergeCell ref="B7:C13"/>
    <mergeCell ref="E13:F13"/>
    <mergeCell ref="B5:C6"/>
    <mergeCell ref="E6:F6"/>
    <mergeCell ref="G6:H6"/>
    <mergeCell ref="I6:M6"/>
    <mergeCell ref="I7:M7"/>
    <mergeCell ref="I8:M8"/>
    <mergeCell ref="I14:M14"/>
    <mergeCell ref="E9:F9"/>
    <mergeCell ref="G9:H9"/>
    <mergeCell ref="E12:F12"/>
  </mergeCells>
  <phoneticPr fontId="5"/>
  <printOptions horizontalCentered="1"/>
  <pageMargins left="0.39370078740157483" right="0.39370078740157483" top="0.59055118110236227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有形固定資産</vt:lpstr>
      <vt:lpstr>投資及び出資金</vt:lpstr>
      <vt:lpstr>基金</vt:lpstr>
      <vt:lpstr>貸付金</vt:lpstr>
      <vt:lpstr>未収金及び長期延滞債権</vt:lpstr>
      <vt:lpstr>地方債（借入先別）</vt:lpstr>
      <vt:lpstr>地方債（利率別など）</vt:lpstr>
      <vt:lpstr>引当金</vt:lpstr>
      <vt:lpstr>補助金等</vt:lpstr>
      <vt:lpstr>財源明細</vt:lpstr>
      <vt:lpstr>財源情報明細</vt:lpstr>
      <vt:lpstr>資金明細</vt:lpstr>
      <vt:lpstr>'地方債（借入先別）'!Print_Area</vt:lpstr>
      <vt:lpstr>基金!Print_Titles</vt:lpstr>
      <vt:lpstr>財源明細!Print_Titles</vt:lpstr>
      <vt:lpstr>貸付金!Print_Titles</vt:lpstr>
      <vt:lpstr>'地方債（借入先別）'!Print_Titles</vt:lpstr>
      <vt:lpstr>投資及び出資金!Print_Titles</vt:lpstr>
      <vt:lpstr>補助金等!Print_Titles</vt:lpstr>
      <vt:lpstr>未収金及び長期延滞債権!Print_Titles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福永　康平</cp:lastModifiedBy>
  <cp:lastPrinted>2020-03-13T06:07:33Z</cp:lastPrinted>
  <dcterms:created xsi:type="dcterms:W3CDTF">2014-03-27T08:10:30Z</dcterms:created>
  <dcterms:modified xsi:type="dcterms:W3CDTF">2020-03-13T06:07:35Z</dcterms:modified>
</cp:coreProperties>
</file>